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_robota\2015_18_MS Habrova\Rozpočet\"/>
    </mc:Choice>
  </mc:AlternateContent>
  <bookViews>
    <workbookView xWindow="0" yWindow="0" windowWidth="19560" windowHeight="83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19" i="12" l="1"/>
  <c r="BA107" i="12"/>
  <c r="BA88" i="12"/>
  <c r="BA76" i="12"/>
  <c r="BA65" i="12"/>
  <c r="BA54" i="12"/>
  <c r="BA50" i="12"/>
  <c r="BA10" i="12"/>
  <c r="G8" i="12"/>
  <c r="I9" i="12"/>
  <c r="K9" i="12"/>
  <c r="M9" i="12"/>
  <c r="O9" i="12"/>
  <c r="Q9" i="12"/>
  <c r="U9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31" i="12"/>
  <c r="K31" i="12"/>
  <c r="M31" i="12"/>
  <c r="O31" i="12"/>
  <c r="Q31" i="12"/>
  <c r="U31" i="12"/>
  <c r="I39" i="12"/>
  <c r="K39" i="12"/>
  <c r="M39" i="12"/>
  <c r="O39" i="12"/>
  <c r="Q39" i="12"/>
  <c r="U39" i="12"/>
  <c r="G41" i="12"/>
  <c r="I42" i="12"/>
  <c r="K42" i="12"/>
  <c r="M42" i="12"/>
  <c r="M41" i="12" s="1"/>
  <c r="O42" i="12"/>
  <c r="O41" i="12" s="1"/>
  <c r="Q42" i="12"/>
  <c r="U42" i="12"/>
  <c r="I44" i="12"/>
  <c r="K44" i="12"/>
  <c r="M44" i="12"/>
  <c r="O44" i="12"/>
  <c r="Q44" i="12"/>
  <c r="U44" i="12"/>
  <c r="G46" i="12"/>
  <c r="I47" i="12"/>
  <c r="K47" i="12"/>
  <c r="K46" i="12" s="1"/>
  <c r="M47" i="12"/>
  <c r="O47" i="12"/>
  <c r="Q47" i="12"/>
  <c r="U47" i="12"/>
  <c r="U46" i="12" s="1"/>
  <c r="I49" i="12"/>
  <c r="K49" i="12"/>
  <c r="M49" i="12"/>
  <c r="O49" i="12"/>
  <c r="Q49" i="12"/>
  <c r="U49" i="12"/>
  <c r="G52" i="12"/>
  <c r="I53" i="12"/>
  <c r="K53" i="12"/>
  <c r="M53" i="12"/>
  <c r="O53" i="12"/>
  <c r="Q53" i="12"/>
  <c r="U53" i="12"/>
  <c r="I57" i="12"/>
  <c r="K57" i="12"/>
  <c r="M57" i="12"/>
  <c r="O57" i="12"/>
  <c r="Q57" i="12"/>
  <c r="U57" i="12"/>
  <c r="I59" i="12"/>
  <c r="K59" i="12"/>
  <c r="M59" i="12"/>
  <c r="O59" i="12"/>
  <c r="Q59" i="12"/>
  <c r="U59" i="12"/>
  <c r="G61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82" i="12"/>
  <c r="K82" i="12"/>
  <c r="M82" i="12"/>
  <c r="O82" i="12"/>
  <c r="Q82" i="12"/>
  <c r="U82" i="12"/>
  <c r="I85" i="12"/>
  <c r="K85" i="12"/>
  <c r="M85" i="12"/>
  <c r="O85" i="12"/>
  <c r="Q85" i="12"/>
  <c r="U85" i="12"/>
  <c r="G86" i="12"/>
  <c r="I87" i="12"/>
  <c r="I86" i="12" s="1"/>
  <c r="K87" i="12"/>
  <c r="K86" i="12" s="1"/>
  <c r="M87" i="12"/>
  <c r="M86" i="12" s="1"/>
  <c r="O87" i="12"/>
  <c r="O86" i="12" s="1"/>
  <c r="Q87" i="12"/>
  <c r="Q86" i="12" s="1"/>
  <c r="U87" i="12"/>
  <c r="U86" i="12" s="1"/>
  <c r="G90" i="12"/>
  <c r="I91" i="12"/>
  <c r="I90" i="12" s="1"/>
  <c r="K91" i="12"/>
  <c r="K90" i="12" s="1"/>
  <c r="M91" i="12"/>
  <c r="M90" i="12" s="1"/>
  <c r="O91" i="12"/>
  <c r="O90" i="12" s="1"/>
  <c r="Q91" i="12"/>
  <c r="Q90" i="12" s="1"/>
  <c r="U91" i="12"/>
  <c r="U90" i="12" s="1"/>
  <c r="G93" i="12"/>
  <c r="I94" i="12"/>
  <c r="K94" i="12"/>
  <c r="M94" i="12"/>
  <c r="O94" i="12"/>
  <c r="Q94" i="12"/>
  <c r="U94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G103" i="12"/>
  <c r="I104" i="12"/>
  <c r="K104" i="12"/>
  <c r="M104" i="12"/>
  <c r="O104" i="12"/>
  <c r="Q104" i="12"/>
  <c r="U104" i="12"/>
  <c r="I106" i="12"/>
  <c r="K106" i="12"/>
  <c r="M106" i="12"/>
  <c r="O106" i="12"/>
  <c r="Q106" i="12"/>
  <c r="U106" i="12"/>
  <c r="I109" i="12"/>
  <c r="K109" i="12"/>
  <c r="M109" i="12"/>
  <c r="O109" i="12"/>
  <c r="Q109" i="12"/>
  <c r="U109" i="12"/>
  <c r="I112" i="12"/>
  <c r="K112" i="12"/>
  <c r="M112" i="12"/>
  <c r="O112" i="12"/>
  <c r="Q112" i="12"/>
  <c r="U112" i="12"/>
  <c r="G113" i="12"/>
  <c r="I114" i="12"/>
  <c r="K114" i="12"/>
  <c r="M114" i="12"/>
  <c r="O114" i="12"/>
  <c r="Q114" i="12"/>
  <c r="U114" i="12"/>
  <c r="I116" i="12"/>
  <c r="K116" i="12"/>
  <c r="M116" i="12"/>
  <c r="O116" i="12"/>
  <c r="Q116" i="12"/>
  <c r="U116" i="12"/>
  <c r="I118" i="12"/>
  <c r="K118" i="12"/>
  <c r="M118" i="12"/>
  <c r="O118" i="12"/>
  <c r="Q118" i="12"/>
  <c r="U118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G124" i="12"/>
  <c r="I125" i="12"/>
  <c r="K125" i="12"/>
  <c r="M125" i="12"/>
  <c r="O125" i="12"/>
  <c r="Q125" i="12"/>
  <c r="U125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G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61" i="1"/>
  <c r="AZ43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46" i="12" l="1"/>
  <c r="U134" i="12"/>
  <c r="M61" i="12"/>
  <c r="U52" i="12"/>
  <c r="Q8" i="12"/>
  <c r="Q134" i="12"/>
  <c r="I134" i="12"/>
  <c r="O124" i="12"/>
  <c r="M93" i="12"/>
  <c r="K61" i="12"/>
  <c r="Q52" i="12"/>
  <c r="O134" i="12"/>
  <c r="M124" i="12"/>
  <c r="U113" i="12"/>
  <c r="K113" i="12"/>
  <c r="M103" i="12"/>
  <c r="U93" i="12"/>
  <c r="K93" i="12"/>
  <c r="Q61" i="12"/>
  <c r="I61" i="12"/>
  <c r="O52" i="12"/>
  <c r="Q46" i="12"/>
  <c r="I46" i="12"/>
  <c r="U41" i="12"/>
  <c r="K41" i="12"/>
  <c r="M8" i="12"/>
  <c r="K134" i="12"/>
  <c r="Q124" i="12"/>
  <c r="I124" i="12"/>
  <c r="O113" i="12"/>
  <c r="Q103" i="12"/>
  <c r="I103" i="12"/>
  <c r="O93" i="12"/>
  <c r="K52" i="12"/>
  <c r="I8" i="12"/>
  <c r="M113" i="12"/>
  <c r="O103" i="12"/>
  <c r="U61" i="12"/>
  <c r="I52" i="12"/>
  <c r="O8" i="12"/>
  <c r="M134" i="12"/>
  <c r="U124" i="12"/>
  <c r="K124" i="12"/>
  <c r="Q113" i="12"/>
  <c r="I113" i="12"/>
  <c r="U103" i="12"/>
  <c r="K103" i="12"/>
  <c r="Q93" i="12"/>
  <c r="I93" i="12"/>
  <c r="O61" i="12"/>
  <c r="M52" i="12"/>
  <c r="O46" i="12"/>
  <c r="Q41" i="12"/>
  <c r="I41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<sst xmlns="http://schemas.openxmlformats.org/spreadsheetml/2006/main" count="514" uniqueCount="269">
  <si>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</si>
  <si>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</si>
  <si>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</si>
  <si>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</si>
  <si>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</si>
  <si>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</si>
  <si>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</si>
  <si>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</si>
  <si>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</si>
  <si>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</si>
  <si>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</si>
  <si>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</si>
  <si>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</si>
  <si>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</si>
  <si>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</si>
  <si>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</si>
  <si>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</si>
  <si>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</si>
  <si>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</si>
  <si>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</si>
  <si>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</si>
  <si>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</si>
  <si>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</si>
  <si>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</si>
  <si>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</si>
  <si>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</si>
  <si>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</si>
  <si>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</si>
  <si>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</si>
  <si>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</si>
  <si>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</si>
  <si>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</si>
  <si>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</si>
  <si>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</si>
  <si>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</si>
  <si>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</si>
  <si>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</si>
  <si>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</si>
  <si>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</si>
  <si>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</si>
  <si>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</si>
  <si>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</si>
  <si>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</si>
  <si>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</si>
  <si>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</si>
  <si>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MŠ Habrová 249 - rekonstrukce dešťové kanalizace</t>
  </si>
  <si>
    <t>ZŠ a MŠ Třinec Kaštanova 412</t>
  </si>
  <si>
    <t>Celkem za stavbu</t>
  </si>
  <si>
    <t>CZK</t>
  </si>
  <si>
    <t xml:space="preserve">Popis rozpočtu:  - </t>
  </si>
  <si>
    <t>Neuvažuje se bourání základových  pásů terasy.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</si>
  <si>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</si>
  <si>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</si>
  <si>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</si>
  <si>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</si>
  <si>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</si>
  <si>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</si>
  <si>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</si>
  <si>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</si>
  <si>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</si>
  <si>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</si>
  <si>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</si>
  <si>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</si>
  <si>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</si>
  <si>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</si>
  <si>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764</t>
  </si>
  <si>
    <t>Konstrukce klempířské</t>
  </si>
  <si>
    <t>8</t>
  </si>
  <si>
    <t>Trubní vedení</t>
  </si>
  <si>
    <t>8 a</t>
  </si>
  <si>
    <t>Drenáž</t>
  </si>
  <si>
    <t>96</t>
  </si>
  <si>
    <t>Bourání konstrukcí</t>
  </si>
  <si>
    <t>979</t>
  </si>
  <si>
    <t>Likvidace suti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</si>
  <si>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</si>
  <si>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</si>
  <si>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</si>
  <si>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</si>
  <si>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</si>
  <si>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</si>
  <si>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</si>
  <si>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</si>
  <si>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</si>
  <si>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</si>
  <si>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</si>
  <si>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</si>
  <si>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</si>
  <si>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</si>
  <si>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</si>
  <si>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</si>
  <si>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</si>
  <si>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</si>
  <si>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</si>
  <si>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</si>
  <si>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</si>
  <si>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</si>
  <si>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</si>
  <si>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</si>
  <si>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</si>
  <si>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</si>
  <si>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</si>
  <si>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</si>
  <si>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</si>
  <si>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132301211R00</t>
  </si>
  <si>
    <t>Hloubení rýh š.do 200 cm hor.4 do 100 m3, STROJNĚ</t>
  </si>
  <si>
    <t>m3</t>
  </si>
  <si>
    <t>POL1_0</t>
  </si>
  <si>
    <t>hloubení podél základů</t>
  </si>
  <si>
    <t>POP</t>
  </si>
  <si>
    <t xml:space="preserve">výkop pro drenáž a kanalizaci hl. 3,0m: : </t>
  </si>
  <si>
    <t>VV</t>
  </si>
  <si>
    <t>(10,2+6,0+7,0+6,0+10,2)*1,25*3,0</t>
  </si>
  <si>
    <t xml:space="preserve">výkop pod anglickými dvorky: : </t>
  </si>
  <si>
    <t>(4,0+3,0)*1,25*2,0*2</t>
  </si>
  <si>
    <t xml:space="preserve">výkop k šachtě: : </t>
  </si>
  <si>
    <t>3,0*2,0*3,0</t>
  </si>
  <si>
    <t>151101102R00</t>
  </si>
  <si>
    <t>Pažení a rozepření stěn rýh - příložné - hl. do 4m</t>
  </si>
  <si>
    <t>m2</t>
  </si>
  <si>
    <t>55,0*3,0</t>
  </si>
  <si>
    <t>151101211R00</t>
  </si>
  <si>
    <t>Odstranění pažení stěn - příložné - hl. do 4 m</t>
  </si>
  <si>
    <t>162201152R00</t>
  </si>
  <si>
    <t>Vodorovné přemístění výkopku z hor.5-7 do 50 m</t>
  </si>
  <si>
    <t>171201201R00</t>
  </si>
  <si>
    <t>Uložení sypaniny na skl.-sypanina na výšku přes 2m</t>
  </si>
  <si>
    <t>174100050</t>
  </si>
  <si>
    <t>Zásyp jam,rýh a šachet, kamenivo16/32</t>
  </si>
  <si>
    <t>(10,2+6,0+7,0+6,0+10,2)*0,7*3,0</t>
  </si>
  <si>
    <t>(4,0+3,0)*0,7*2,0*2</t>
  </si>
  <si>
    <t>3,0*2,0*1,0</t>
  </si>
  <si>
    <t xml:space="preserve">zásyp kolem potrubí: : </t>
  </si>
  <si>
    <t>-15,875</t>
  </si>
  <si>
    <t>174101102R00</t>
  </si>
  <si>
    <t>Zásyp výkopovou zeminou se zhutněním</t>
  </si>
  <si>
    <t>(10,2+6,0+7,0+6,0+10,2)*0,55*3,0</t>
  </si>
  <si>
    <t>(4,0+3,0)*0,55*2,0*2</t>
  </si>
  <si>
    <t>3,0*2,0*2,0</t>
  </si>
  <si>
    <t/>
  </si>
  <si>
    <t>130001101R00</t>
  </si>
  <si>
    <t>Příplatek za ztížené hloubení v blízkosti vedení</t>
  </si>
  <si>
    <t>1,0*1,25*3,0*3</t>
  </si>
  <si>
    <t>274272110RT3</t>
  </si>
  <si>
    <t>Zdivo základové z bednicích tvárnic, tl. 15 cm, výplň tvárnic betonem C 16/20</t>
  </si>
  <si>
    <t>(1,05+3,0+3,0+0,75)*0,75*2</t>
  </si>
  <si>
    <t>279361221R00</t>
  </si>
  <si>
    <t>Výztuž základových zdí z betonářské oceli 10216</t>
  </si>
  <si>
    <t>t</t>
  </si>
  <si>
    <t>11,7*0,008</t>
  </si>
  <si>
    <t>430000000RAA</t>
  </si>
  <si>
    <t>Stupeň betonový 30 x 15 cm, včetně bednění, na přímém schodišti</t>
  </si>
  <si>
    <t>m</t>
  </si>
  <si>
    <t>POL2_0</t>
  </si>
  <si>
    <t>0,7*3*2</t>
  </si>
  <si>
    <t>631320034RAC</t>
  </si>
  <si>
    <t>Mazanina vyztužená sítí, beton C 16/20, tl. 15 cm, vyztužená sítí - drát 6,0 oka 150/150 mm</t>
  </si>
  <si>
    <t>spádovaná ke vpustím</t>
  </si>
  <si>
    <t>(3,9*1,05+3,0*1,0)*2</t>
  </si>
  <si>
    <t>289902111R00</t>
  </si>
  <si>
    <t>Otlučení nebo odsekání omítek stěn</t>
  </si>
  <si>
    <t>nesoudržné části vnitřních omítek na obvodových zdech</t>
  </si>
  <si>
    <t xml:space="preserve">30% ploch obvodových stěn-odhad: : </t>
  </si>
  <si>
    <t>(14,7+10,0+5,8+10,0+14,7)*2,3*0,3</t>
  </si>
  <si>
    <t>612421331R00</t>
  </si>
  <si>
    <t>Oprava vápen.omítek stěn do 30 % pl. - štukových</t>
  </si>
  <si>
    <t>(14,7+10,0+5,8+10,0+14,7)*2,3</t>
  </si>
  <si>
    <t>7754130</t>
  </si>
  <si>
    <t>D+M difuzní lišty 70x14</t>
  </si>
  <si>
    <t>(14,7+10,0+5,8+10,0+14,7)</t>
  </si>
  <si>
    <t>216904112R00</t>
  </si>
  <si>
    <t>Očištění tlakovou vodou stěn základového zdiva</t>
  </si>
  <si>
    <t>622454311R00</t>
  </si>
  <si>
    <t>Oprava vnějších omítek cement.,hladkých do 30 %</t>
  </si>
  <si>
    <t>vyspravení základového zdiva - odhad</t>
  </si>
  <si>
    <t>711482011RZ1</t>
  </si>
  <si>
    <t>Izolační systém fólií nopovou, svisle, vč. dodávky fólie a zakončovací lišty</t>
  </si>
  <si>
    <t xml:space="preserve">hl. 3,0m: : </t>
  </si>
  <si>
    <t>(10,2+6,0+7,0+6,0+10,2)*(3,0+0,15+0,5)</t>
  </si>
  <si>
    <t xml:space="preserve">pod anglickými dvorky: : </t>
  </si>
  <si>
    <t>(4,0+3,0)*(1,25+0,15+0,5)*2</t>
  </si>
  <si>
    <t>713131153R00</t>
  </si>
  <si>
    <t>Montáž izolace tepelné na tmel</t>
  </si>
  <si>
    <t>55,0*2,3</t>
  </si>
  <si>
    <t>28375471R</t>
  </si>
  <si>
    <t>deska polystyrenová XPS tl.50mm</t>
  </si>
  <si>
    <t>POL3_0</t>
  </si>
  <si>
    <t>126,5*1,03</t>
  </si>
  <si>
    <t>711212002</t>
  </si>
  <si>
    <t>Hydroizolační povlak - nátěr nebo stěrka</t>
  </si>
  <si>
    <t>asfalto-bentonitová izolační hmota s obsahem syntetických vláken</t>
  </si>
  <si>
    <t>(10,2+6,0+7,0+6,0+10,2)*(3,3+0,15+0,5)</t>
  </si>
  <si>
    <t>(4,0+3,0)*(1,55+0,15+0,5)*2</t>
  </si>
  <si>
    <t>622481211RT2</t>
  </si>
  <si>
    <t>Montáž výztužné sítě (perlinky) do stěrky-stěny, včetně výztužné sítě a stěrkového tmelu Baumit</t>
  </si>
  <si>
    <t>55,0*0,4</t>
  </si>
  <si>
    <t>(4,0+3,0)*2*0,7</t>
  </si>
  <si>
    <t>622432112R00</t>
  </si>
  <si>
    <t>Omítka stěn marmolit střednězrnná</t>
  </si>
  <si>
    <t>639570010RA0</t>
  </si>
  <si>
    <t>Okapový chodník kolem budovy z kačírku šířky 0,5 m</t>
  </si>
  <si>
    <t>vč. obrubníku 200x50mm, vrstva kačírku tl. 100mm</t>
  </si>
  <si>
    <t>(10,2+6,0+7,0+6,0+10,2)-(4,0+3,0)*2</t>
  </si>
  <si>
    <t>764411310RAB</t>
  </si>
  <si>
    <t>D+M oplechování parapetů, rš 250 mm</t>
  </si>
  <si>
    <t>1,2*2+0,8*4</t>
  </si>
  <si>
    <t>871313121</t>
  </si>
  <si>
    <t>D+M trub z plastu, gumový kroužek, DN 100, vč. dodávky trub PVC 110 a tvarovek</t>
  </si>
  <si>
    <t>10,5+10,0+7,0+10,0+10,5</t>
  </si>
  <si>
    <t xml:space="preserve">dopojení vpustí: : </t>
  </si>
  <si>
    <t>1,2*4+1,8*4</t>
  </si>
  <si>
    <t xml:space="preserve">dopojení do šachty: : </t>
  </si>
  <si>
    <t>3,5</t>
  </si>
  <si>
    <t>721242111RT1</t>
  </si>
  <si>
    <t>D+M lapač střešních splavenin PP HL660 D 110 mm, kolmý odtok</t>
  </si>
  <si>
    <t>kus</t>
  </si>
  <si>
    <t>175101101RT2</t>
  </si>
  <si>
    <t>Obsyp potrubí bez prohození sypaniny, s dodáním štěrkopísku</t>
  </si>
  <si>
    <t>63,5*0,5*0,5</t>
  </si>
  <si>
    <t>631313511RT2</t>
  </si>
  <si>
    <t>Mazanina betonová tl. 8 - 12 cm C 12/15, spádová pod drenáž</t>
  </si>
  <si>
    <t>58,5*0,5*0,12</t>
  </si>
  <si>
    <t>451971111R00</t>
  </si>
  <si>
    <t>Položení vrstvy z geotextil.,uchycení spony, hřeby</t>
  </si>
  <si>
    <t>obalení lože kameniva a drenáže</t>
  </si>
  <si>
    <t>58,5*1,5</t>
  </si>
  <si>
    <t>212810010RAC</t>
  </si>
  <si>
    <t>Trativody z PVC drenážních flexibilních trubek, lože a obsyp kačírkem, trubky d 100 mm</t>
  </si>
  <si>
    <t>14,0+10,0+7,0+10,0+14,0</t>
  </si>
  <si>
    <t xml:space="preserve">dopojení: : 3,5 </t>
  </si>
  <si>
    <t>2128100</t>
  </si>
  <si>
    <t>Dopojení drenáže do bet. šachty</t>
  </si>
  <si>
    <t>soubor</t>
  </si>
  <si>
    <t>962100022RA0</t>
  </si>
  <si>
    <t>Bourání nadzákladového zdiva z železobetonu</t>
  </si>
  <si>
    <t>(1,05+3,0+3,2+0,95)*0,2*1,55*2</t>
  </si>
  <si>
    <t>963042819R00</t>
  </si>
  <si>
    <t>Bourání schodišťových stupňů betonových</t>
  </si>
  <si>
    <t>630900020RAB</t>
  </si>
  <si>
    <t>Vybourání betonové mazaniny, tloušťka 10 cm</t>
  </si>
  <si>
    <t>podlaha anglických dvorků vč. vpustí</t>
  </si>
  <si>
    <t>(3,7*0,8+3,0*0,7)*2</t>
  </si>
  <si>
    <t>974031122R00</t>
  </si>
  <si>
    <t>Vysekání rýh ve zdi cihelné 3 x 7 cm</t>
  </si>
  <si>
    <t>978059511</t>
  </si>
  <si>
    <t>Odsekání vnitřních obkladů stěn - soklík</t>
  </si>
  <si>
    <t>10,0+5,8+10,0</t>
  </si>
  <si>
    <t>979082111R00</t>
  </si>
  <si>
    <t>Vnitrostaveništní doprava suti do 10 m, nakládání</t>
  </si>
  <si>
    <t xml:space="preserve">zemina: : </t>
  </si>
  <si>
    <t>(200,75-92,41)*2</t>
  </si>
  <si>
    <t xml:space="preserve">beton, kamenivo: : </t>
  </si>
  <si>
    <t>14,72</t>
  </si>
  <si>
    <t>979081111R00</t>
  </si>
  <si>
    <t>Odvoz suti a vybour. hmot na skládku do 1 km</t>
  </si>
  <si>
    <t>979081121R00</t>
  </si>
  <si>
    <t>Příplatek k odvozu za každý další 1 km</t>
  </si>
  <si>
    <t>979990103R00</t>
  </si>
  <si>
    <t>Poplatek za skládku suti - beton</t>
  </si>
  <si>
    <t>979990101</t>
  </si>
  <si>
    <t>Poplatek za skládku suti - přebytečná zemina</t>
  </si>
  <si>
    <t>VN3</t>
  </si>
  <si>
    <t>Vytyčení inženýrských sítí</t>
  </si>
  <si>
    <t>Soubor</t>
  </si>
  <si>
    <t>VN2</t>
  </si>
  <si>
    <t>Vybudování zařízení staveniště</t>
  </si>
  <si>
    <t>VN1</t>
  </si>
  <si>
    <t>Doprava a přesuny hmot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</si>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</sst>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9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7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48" zoomScaleNormal="100" zoomScaleSheetLayoutView="75" workbookViewId="0">
      <selection activeCell="I55" sqref="I55:J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03"/>
      <c r="E13" s="203"/>
      <c r="F13" s="203"/>
      <c r="G13" s="20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13"/>
      <c r="F16" s="222"/>
      <c r="G16" s="213"/>
      <c r="H16" s="222"/>
      <c r="I16" s="213"/>
      <c r="J16" s="214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13"/>
      <c r="F17" s="222"/>
      <c r="G17" s="213"/>
      <c r="H17" s="222"/>
      <c r="I17" s="213"/>
      <c r="J17" s="214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13"/>
      <c r="F18" s="222"/>
      <c r="G18" s="213"/>
      <c r="H18" s="222"/>
      <c r="I18" s="213">
        <v>0</v>
      </c>
      <c r="J18" s="214"/>
    </row>
    <row r="19" spans="1:10" ht="23.25" customHeight="1" x14ac:dyDescent="0.2">
      <c r="A19" s="147" t="s">
        <v>75</v>
      </c>
      <c r="B19" s="148" t="s">
        <v>26</v>
      </c>
      <c r="C19" s="58"/>
      <c r="D19" s="59"/>
      <c r="E19" s="213"/>
      <c r="F19" s="222"/>
      <c r="G19" s="213"/>
      <c r="H19" s="222"/>
      <c r="I19" s="213"/>
      <c r="J19" s="214"/>
    </row>
    <row r="20" spans="1:10" ht="23.25" customHeight="1" x14ac:dyDescent="0.2">
      <c r="A20" s="147" t="s">
        <v>76</v>
      </c>
      <c r="B20" s="148" t="s">
        <v>27</v>
      </c>
      <c r="C20" s="58"/>
      <c r="D20" s="59"/>
      <c r="E20" s="213"/>
      <c r="F20" s="222"/>
      <c r="G20" s="213"/>
      <c r="H20" s="222"/>
      <c r="I20" s="213"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/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/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/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10">
        <v>873027.41</v>
      </c>
      <c r="H28" s="217"/>
      <c r="I28" s="217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10"/>
      <c r="H29" s="210"/>
      <c r="I29" s="210"/>
      <c r="J29" s="125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42391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">
      <c r="A39" s="103">
        <v>1</v>
      </c>
      <c r="B39" s="109"/>
      <c r="C39" s="228"/>
      <c r="D39" s="229"/>
      <c r="E39" s="229"/>
      <c r="F39" s="114">
        <v>0</v>
      </c>
      <c r="G39" s="115">
        <v>873027.41</v>
      </c>
      <c r="H39" s="116">
        <v>183336</v>
      </c>
      <c r="I39" s="116">
        <v>1056363.4099999999</v>
      </c>
      <c r="J39" s="110">
        <f>IF(CenaCelkemVypocet=0,"",I39/CenaCelkemVypocet*100)</f>
        <v>100</v>
      </c>
    </row>
    <row r="40" spans="1:52" ht="25.5" hidden="1" customHeight="1" x14ac:dyDescent="0.2">
      <c r="A40" s="103"/>
      <c r="B40" s="230" t="s">
        <v>47</v>
      </c>
      <c r="C40" s="231"/>
      <c r="D40" s="231"/>
      <c r="E40" s="232"/>
      <c r="F40" s="117">
        <f>SUMIF(A39:A39,"=1",F39:F39)</f>
        <v>0</v>
      </c>
      <c r="G40" s="118">
        <f>SUMIF(A39:A39,"=1",G39:G39)</f>
        <v>873027.41</v>
      </c>
      <c r="H40" s="118">
        <f>SUMIF(A39:A39,"=1",H39:H39)</f>
        <v>183336</v>
      </c>
      <c r="I40" s="118">
        <f>SUMIF(A39:A39,"=1",I39:I39)</f>
        <v>1056363.4099999999</v>
      </c>
      <c r="J40" s="104">
        <f>SUMIF(A39:A39,"=1",J39:J39)</f>
        <v>100</v>
      </c>
    </row>
    <row r="42" spans="1:52" x14ac:dyDescent="0.2">
      <c r="B42" t="s">
        <v>49</v>
      </c>
    </row>
    <row r="43" spans="1:52" x14ac:dyDescent="0.2">
      <c r="B43" s="233" t="s">
        <v>50</v>
      </c>
      <c r="C43" s="233"/>
      <c r="D43" s="233"/>
      <c r="E43" s="233"/>
      <c r="F43" s="233"/>
      <c r="G43" s="233"/>
      <c r="H43" s="233"/>
      <c r="I43" s="233"/>
      <c r="J43" s="233"/>
      <c r="AZ43" s="126" t="str">
        <f>B43</f>
        <v>Neuvažuje se bourání základových  pásů terasy.</v>
      </c>
    </row>
    <row r="46" spans="1:52" ht="15.75" x14ac:dyDescent="0.25">
      <c r="B46" s="127" t="s">
        <v>51</v>
      </c>
    </row>
    <row r="48" spans="1:52" ht="25.5" customHeight="1" x14ac:dyDescent="0.2">
      <c r="A48" s="128"/>
      <c r="B48" s="132" t="s">
        <v>16</v>
      </c>
      <c r="C48" s="132" t="s">
        <v>5</v>
      </c>
      <c r="D48" s="133"/>
      <c r="E48" s="133"/>
      <c r="F48" s="136" t="s">
        <v>52</v>
      </c>
      <c r="G48" s="136"/>
      <c r="H48" s="136"/>
      <c r="I48" s="234" t="s">
        <v>28</v>
      </c>
      <c r="J48" s="234"/>
    </row>
    <row r="49" spans="1:10" ht="25.5" customHeight="1" x14ac:dyDescent="0.2">
      <c r="A49" s="129"/>
      <c r="B49" s="137" t="s">
        <v>53</v>
      </c>
      <c r="C49" s="236" t="s">
        <v>54</v>
      </c>
      <c r="D49" s="237"/>
      <c r="E49" s="237"/>
      <c r="F49" s="139" t="s">
        <v>23</v>
      </c>
      <c r="G49" s="140"/>
      <c r="H49" s="140"/>
      <c r="I49" s="235"/>
      <c r="J49" s="235"/>
    </row>
    <row r="50" spans="1:10" ht="25.5" customHeight="1" x14ac:dyDescent="0.2">
      <c r="A50" s="129"/>
      <c r="B50" s="131" t="s">
        <v>55</v>
      </c>
      <c r="C50" s="239" t="s">
        <v>56</v>
      </c>
      <c r="D50" s="240"/>
      <c r="E50" s="240"/>
      <c r="F50" s="141" t="s">
        <v>23</v>
      </c>
      <c r="G50" s="142"/>
      <c r="H50" s="142"/>
      <c r="I50" s="238"/>
      <c r="J50" s="238"/>
    </row>
    <row r="51" spans="1:10" ht="25.5" customHeight="1" x14ac:dyDescent="0.2">
      <c r="A51" s="129"/>
      <c r="B51" s="131" t="s">
        <v>57</v>
      </c>
      <c r="C51" s="239" t="s">
        <v>58</v>
      </c>
      <c r="D51" s="240"/>
      <c r="E51" s="240"/>
      <c r="F51" s="141" t="s">
        <v>23</v>
      </c>
      <c r="G51" s="142"/>
      <c r="H51" s="142"/>
      <c r="I51" s="238"/>
      <c r="J51" s="238"/>
    </row>
    <row r="52" spans="1:10" ht="25.5" customHeight="1" x14ac:dyDescent="0.2">
      <c r="A52" s="129"/>
      <c r="B52" s="131" t="s">
        <v>59</v>
      </c>
      <c r="C52" s="239" t="s">
        <v>60</v>
      </c>
      <c r="D52" s="240"/>
      <c r="E52" s="240"/>
      <c r="F52" s="141" t="s">
        <v>23</v>
      </c>
      <c r="G52" s="142"/>
      <c r="H52" s="142"/>
      <c r="I52" s="238"/>
      <c r="J52" s="238"/>
    </row>
    <row r="53" spans="1:10" ht="25.5" customHeight="1" x14ac:dyDescent="0.2">
      <c r="A53" s="129"/>
      <c r="B53" s="131" t="s">
        <v>61</v>
      </c>
      <c r="C53" s="239" t="s">
        <v>62</v>
      </c>
      <c r="D53" s="240"/>
      <c r="E53" s="240"/>
      <c r="F53" s="141" t="s">
        <v>23</v>
      </c>
      <c r="G53" s="142"/>
      <c r="H53" s="142"/>
      <c r="I53" s="238"/>
      <c r="J53" s="238"/>
    </row>
    <row r="54" spans="1:10" ht="25.5" customHeight="1" x14ac:dyDescent="0.2">
      <c r="A54" s="129"/>
      <c r="B54" s="131" t="s">
        <v>63</v>
      </c>
      <c r="C54" s="239" t="s">
        <v>64</v>
      </c>
      <c r="D54" s="240"/>
      <c r="E54" s="240"/>
      <c r="F54" s="141" t="s">
        <v>23</v>
      </c>
      <c r="G54" s="142"/>
      <c r="H54" s="142"/>
      <c r="I54" s="238"/>
      <c r="J54" s="238"/>
    </row>
    <row r="55" spans="1:10" ht="25.5" customHeight="1" x14ac:dyDescent="0.2">
      <c r="A55" s="129"/>
      <c r="B55" s="131" t="s">
        <v>65</v>
      </c>
      <c r="C55" s="239" t="s">
        <v>66</v>
      </c>
      <c r="D55" s="240"/>
      <c r="E55" s="240"/>
      <c r="F55" s="141" t="s">
        <v>24</v>
      </c>
      <c r="G55" s="142"/>
      <c r="H55" s="142"/>
      <c r="I55" s="238"/>
      <c r="J55" s="238"/>
    </row>
    <row r="56" spans="1:10" ht="25.5" customHeight="1" x14ac:dyDescent="0.2">
      <c r="A56" s="129"/>
      <c r="B56" s="131" t="s">
        <v>67</v>
      </c>
      <c r="C56" s="239" t="s">
        <v>68</v>
      </c>
      <c r="D56" s="240"/>
      <c r="E56" s="240"/>
      <c r="F56" s="141" t="s">
        <v>23</v>
      </c>
      <c r="G56" s="142"/>
      <c r="H56" s="142"/>
      <c r="I56" s="238"/>
      <c r="J56" s="238"/>
    </row>
    <row r="57" spans="1:10" ht="25.5" customHeight="1" x14ac:dyDescent="0.2">
      <c r="A57" s="129"/>
      <c r="B57" s="131" t="s">
        <v>69</v>
      </c>
      <c r="C57" s="239" t="s">
        <v>70</v>
      </c>
      <c r="D57" s="240"/>
      <c r="E57" s="240"/>
      <c r="F57" s="141" t="s">
        <v>23</v>
      </c>
      <c r="G57" s="142"/>
      <c r="H57" s="142"/>
      <c r="I57" s="238"/>
      <c r="J57" s="238"/>
    </row>
    <row r="58" spans="1:10" ht="25.5" customHeight="1" x14ac:dyDescent="0.2">
      <c r="A58" s="129"/>
      <c r="B58" s="131" t="s">
        <v>71</v>
      </c>
      <c r="C58" s="239" t="s">
        <v>72</v>
      </c>
      <c r="D58" s="240"/>
      <c r="E58" s="240"/>
      <c r="F58" s="141" t="s">
        <v>23</v>
      </c>
      <c r="G58" s="142"/>
      <c r="H58" s="142"/>
      <c r="I58" s="238"/>
      <c r="J58" s="238"/>
    </row>
    <row r="59" spans="1:10" ht="25.5" customHeight="1" x14ac:dyDescent="0.2">
      <c r="A59" s="129"/>
      <c r="B59" s="131" t="s">
        <v>73</v>
      </c>
      <c r="C59" s="239" t="s">
        <v>74</v>
      </c>
      <c r="D59" s="240"/>
      <c r="E59" s="240"/>
      <c r="F59" s="141" t="s">
        <v>23</v>
      </c>
      <c r="G59" s="142"/>
      <c r="H59" s="142"/>
      <c r="I59" s="238"/>
      <c r="J59" s="238"/>
    </row>
    <row r="60" spans="1:10" ht="25.5" customHeight="1" x14ac:dyDescent="0.2">
      <c r="A60" s="129"/>
      <c r="B60" s="138" t="s">
        <v>75</v>
      </c>
      <c r="C60" s="242" t="s">
        <v>26</v>
      </c>
      <c r="D60" s="243"/>
      <c r="E60" s="243"/>
      <c r="F60" s="143" t="s">
        <v>75</v>
      </c>
      <c r="G60" s="144"/>
      <c r="H60" s="144"/>
      <c r="I60" s="241"/>
      <c r="J60" s="241"/>
    </row>
    <row r="61" spans="1:10" ht="25.5" customHeight="1" x14ac:dyDescent="0.2">
      <c r="A61" s="130"/>
      <c r="B61" s="134" t="s">
        <v>1</v>
      </c>
      <c r="C61" s="134"/>
      <c r="D61" s="135"/>
      <c r="E61" s="135"/>
      <c r="F61" s="145"/>
      <c r="G61" s="146"/>
      <c r="H61" s="146"/>
      <c r="I61" s="244">
        <f>SUM(I49:I60)</f>
        <v>0</v>
      </c>
      <c r="J61" s="244"/>
    </row>
    <row r="62" spans="1:10" x14ac:dyDescent="0.2">
      <c r="F62" s="101"/>
      <c r="G62" s="102"/>
      <c r="H62" s="101"/>
      <c r="I62" s="102"/>
      <c r="J62" s="102"/>
    </row>
    <row r="63" spans="1:10" x14ac:dyDescent="0.2">
      <c r="F63" s="101"/>
      <c r="G63" s="102"/>
      <c r="H63" s="101"/>
      <c r="I63" s="102"/>
      <c r="J63" s="102"/>
    </row>
    <row r="64" spans="1:10" x14ac:dyDescent="0.2">
      <c r="F64" s="101"/>
      <c r="G64" s="102"/>
      <c r="H64" s="101"/>
      <c r="I64" s="102"/>
      <c r="J64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15" workbookViewId="0">
      <selection activeCell="G137" sqref="G135:G137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78</v>
      </c>
    </row>
    <row r="2" spans="1:60" ht="24.95" customHeight="1" x14ac:dyDescent="0.2">
      <c r="A2" s="152" t="s">
        <v>77</v>
      </c>
      <c r="B2" s="150"/>
      <c r="C2" s="255" t="s">
        <v>45</v>
      </c>
      <c r="D2" s="256"/>
      <c r="E2" s="256"/>
      <c r="F2" s="256"/>
      <c r="G2" s="257"/>
      <c r="AE2" t="s">
        <v>79</v>
      </c>
    </row>
    <row r="3" spans="1:60" ht="24.95" hidden="1" customHeight="1" x14ac:dyDescent="0.2">
      <c r="A3" s="153" t="s">
        <v>7</v>
      </c>
      <c r="B3" s="151"/>
      <c r="C3" s="258"/>
      <c r="D3" s="258"/>
      <c r="E3" s="258"/>
      <c r="F3" s="258"/>
      <c r="G3" s="259"/>
      <c r="AE3" t="s">
        <v>80</v>
      </c>
    </row>
    <row r="4" spans="1:60" ht="24.95" hidden="1" customHeight="1" x14ac:dyDescent="0.2">
      <c r="A4" s="153" t="s">
        <v>8</v>
      </c>
      <c r="B4" s="151"/>
      <c r="C4" s="260"/>
      <c r="D4" s="258"/>
      <c r="E4" s="258"/>
      <c r="F4" s="258"/>
      <c r="G4" s="259"/>
      <c r="AE4" t="s">
        <v>81</v>
      </c>
    </row>
    <row r="5" spans="1:60" hidden="1" x14ac:dyDescent="0.2">
      <c r="A5" s="154" t="s">
        <v>82</v>
      </c>
      <c r="B5" s="155"/>
      <c r="C5" s="156"/>
      <c r="D5" s="157"/>
      <c r="E5" s="158"/>
      <c r="F5" s="158"/>
      <c r="G5" s="159"/>
      <c r="AE5" t="s">
        <v>83</v>
      </c>
    </row>
    <row r="6" spans="1:60" x14ac:dyDescent="0.2">
      <c r="D6" s="149"/>
    </row>
    <row r="7" spans="1:60" ht="38.25" x14ac:dyDescent="0.2">
      <c r="A7" s="165" t="s">
        <v>84</v>
      </c>
      <c r="B7" s="166" t="s">
        <v>85</v>
      </c>
      <c r="C7" s="166" t="s">
        <v>86</v>
      </c>
      <c r="D7" s="181" t="s">
        <v>87</v>
      </c>
      <c r="E7" s="165" t="s">
        <v>88</v>
      </c>
      <c r="F7" s="160" t="s">
        <v>89</v>
      </c>
      <c r="G7" s="182" t="s">
        <v>28</v>
      </c>
      <c r="H7" s="183" t="s">
        <v>29</v>
      </c>
      <c r="I7" s="183" t="s">
        <v>90</v>
      </c>
      <c r="J7" s="183" t="s">
        <v>30</v>
      </c>
      <c r="K7" s="183" t="s">
        <v>91</v>
      </c>
      <c r="L7" s="183" t="s">
        <v>92</v>
      </c>
      <c r="M7" s="183" t="s">
        <v>93</v>
      </c>
      <c r="N7" s="183" t="s">
        <v>94</v>
      </c>
      <c r="O7" s="183" t="s">
        <v>95</v>
      </c>
      <c r="P7" s="183" t="s">
        <v>96</v>
      </c>
      <c r="Q7" s="183" t="s">
        <v>97</v>
      </c>
      <c r="R7" s="183" t="s">
        <v>98</v>
      </c>
      <c r="S7" s="183" t="s">
        <v>99</v>
      </c>
      <c r="T7" s="183" t="s">
        <v>100</v>
      </c>
      <c r="U7" s="167" t="s">
        <v>101</v>
      </c>
    </row>
    <row r="8" spans="1:60" x14ac:dyDescent="0.2">
      <c r="A8" s="184" t="s">
        <v>102</v>
      </c>
      <c r="B8" s="185" t="s">
        <v>53</v>
      </c>
      <c r="C8" s="186" t="s">
        <v>54</v>
      </c>
      <c r="D8" s="187"/>
      <c r="E8" s="188"/>
      <c r="F8" s="176"/>
      <c r="G8" s="176">
        <f>SUMIF(AE9:AE40,"&lt;&gt;NOR",G9:G40)</f>
        <v>0</v>
      </c>
      <c r="H8" s="176"/>
      <c r="I8" s="176">
        <f>SUM(I9:I40)</f>
        <v>47358.079999999994</v>
      </c>
      <c r="J8" s="176"/>
      <c r="K8" s="176">
        <f>SUM(K9:K40)</f>
        <v>177817.15</v>
      </c>
      <c r="L8" s="176"/>
      <c r="M8" s="176">
        <f>SUM(M9:M40)</f>
        <v>0</v>
      </c>
      <c r="N8" s="176"/>
      <c r="O8" s="176">
        <f>SUM(O9:O40)</f>
        <v>154.55999999999997</v>
      </c>
      <c r="P8" s="176"/>
      <c r="Q8" s="176">
        <f>SUM(Q9:Q40)</f>
        <v>0</v>
      </c>
      <c r="R8" s="176"/>
      <c r="S8" s="176"/>
      <c r="T8" s="189"/>
      <c r="U8" s="176">
        <f>SUM(U9:U40)</f>
        <v>339.69</v>
      </c>
      <c r="AE8" t="s">
        <v>103</v>
      </c>
    </row>
    <row r="9" spans="1:60" ht="22.5" outlineLevel="1" x14ac:dyDescent="0.2">
      <c r="A9" s="162">
        <v>1</v>
      </c>
      <c r="B9" s="168" t="s">
        <v>104</v>
      </c>
      <c r="C9" s="196" t="s">
        <v>105</v>
      </c>
      <c r="D9" s="170" t="s">
        <v>106</v>
      </c>
      <c r="E9" s="173">
        <v>200.75</v>
      </c>
      <c r="F9" s="177"/>
      <c r="G9" s="177"/>
      <c r="H9" s="177">
        <v>0</v>
      </c>
      <c r="I9" s="177">
        <f>ROUND(E9*H9,2)</f>
        <v>0</v>
      </c>
      <c r="J9" s="177">
        <v>353.5</v>
      </c>
      <c r="K9" s="177">
        <f>ROUND(E9*J9,2)</f>
        <v>70965.13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/>
      <c r="T9" s="178">
        <v>0.35</v>
      </c>
      <c r="U9" s="177">
        <f>ROUND(E9*T9,2)</f>
        <v>70.260000000000005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107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68"/>
      <c r="C10" s="249" t="s">
        <v>108</v>
      </c>
      <c r="D10" s="250"/>
      <c r="E10" s="251"/>
      <c r="F10" s="252"/>
      <c r="G10" s="253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8"/>
      <c r="U10" s="177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109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4" t="str">
        <f>C10</f>
        <v>hloubení podél základů</v>
      </c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68"/>
      <c r="C11" s="197" t="s">
        <v>110</v>
      </c>
      <c r="D11" s="171"/>
      <c r="E11" s="174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8"/>
      <c r="U11" s="177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111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/>
      <c r="B12" s="168"/>
      <c r="C12" s="197" t="s">
        <v>112</v>
      </c>
      <c r="D12" s="171"/>
      <c r="E12" s="174">
        <v>147.75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8"/>
      <c r="U12" s="177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111</v>
      </c>
      <c r="AF12" s="161">
        <v>0</v>
      </c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68"/>
      <c r="C13" s="197" t="s">
        <v>113</v>
      </c>
      <c r="D13" s="171"/>
      <c r="E13" s="174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8"/>
      <c r="U13" s="177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111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68"/>
      <c r="C14" s="197" t="s">
        <v>114</v>
      </c>
      <c r="D14" s="171"/>
      <c r="E14" s="174">
        <v>35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111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68"/>
      <c r="C15" s="197" t="s">
        <v>115</v>
      </c>
      <c r="D15" s="171"/>
      <c r="E15" s="174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8"/>
      <c r="U15" s="177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111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68"/>
      <c r="C16" s="197" t="s">
        <v>116</v>
      </c>
      <c r="D16" s="171"/>
      <c r="E16" s="174">
        <v>18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8"/>
      <c r="U16" s="177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111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>
        <v>2</v>
      </c>
      <c r="B17" s="168" t="s">
        <v>117</v>
      </c>
      <c r="C17" s="196" t="s">
        <v>118</v>
      </c>
      <c r="D17" s="170" t="s">
        <v>119</v>
      </c>
      <c r="E17" s="173">
        <v>165</v>
      </c>
      <c r="F17" s="177"/>
      <c r="G17" s="177"/>
      <c r="H17" s="177">
        <v>12.93</v>
      </c>
      <c r="I17" s="177">
        <f>ROUND(E17*H17,2)</f>
        <v>2133.4499999999998</v>
      </c>
      <c r="J17" s="177">
        <v>147.57</v>
      </c>
      <c r="K17" s="177">
        <f>ROUND(E17*J17,2)</f>
        <v>24349.05</v>
      </c>
      <c r="L17" s="177">
        <v>21</v>
      </c>
      <c r="M17" s="177">
        <f>G17*(1+L17/100)</f>
        <v>0</v>
      </c>
      <c r="N17" s="177">
        <v>8.5999999999999998E-4</v>
      </c>
      <c r="O17" s="177">
        <f>ROUND(E17*N17,2)</f>
        <v>0.14000000000000001</v>
      </c>
      <c r="P17" s="177">
        <v>0</v>
      </c>
      <c r="Q17" s="177">
        <f>ROUND(E17*P17,2)</f>
        <v>0</v>
      </c>
      <c r="R17" s="177"/>
      <c r="S17" s="177"/>
      <c r="T17" s="178">
        <v>0.47899999999999998</v>
      </c>
      <c r="U17" s="177">
        <f>ROUND(E17*T17,2)</f>
        <v>79.040000000000006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107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68"/>
      <c r="C18" s="197" t="s">
        <v>120</v>
      </c>
      <c r="D18" s="171"/>
      <c r="E18" s="174">
        <v>165</v>
      </c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8"/>
      <c r="U18" s="177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111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>
        <v>3</v>
      </c>
      <c r="B19" s="168" t="s">
        <v>121</v>
      </c>
      <c r="C19" s="196" t="s">
        <v>122</v>
      </c>
      <c r="D19" s="170" t="s">
        <v>119</v>
      </c>
      <c r="E19" s="173">
        <v>165</v>
      </c>
      <c r="F19" s="177"/>
      <c r="G19" s="177"/>
      <c r="H19" s="177">
        <v>0</v>
      </c>
      <c r="I19" s="177">
        <f>ROUND(E19*H19,2)</f>
        <v>0</v>
      </c>
      <c r="J19" s="177">
        <v>26</v>
      </c>
      <c r="K19" s="177">
        <f>ROUND(E19*J19,2)</f>
        <v>4290</v>
      </c>
      <c r="L19" s="177">
        <v>21</v>
      </c>
      <c r="M19" s="177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77"/>
      <c r="S19" s="177"/>
      <c r="T19" s="178">
        <v>9.5000000000000001E-2</v>
      </c>
      <c r="U19" s="177">
        <f>ROUND(E19*T19,2)</f>
        <v>15.68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107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>
        <v>4</v>
      </c>
      <c r="B20" s="168" t="s">
        <v>123</v>
      </c>
      <c r="C20" s="196" t="s">
        <v>124</v>
      </c>
      <c r="D20" s="170" t="s">
        <v>106</v>
      </c>
      <c r="E20" s="173">
        <v>200.75</v>
      </c>
      <c r="F20" s="177"/>
      <c r="G20" s="177"/>
      <c r="H20" s="177">
        <v>0</v>
      </c>
      <c r="I20" s="177">
        <f>ROUND(E20*H20,2)</f>
        <v>0</v>
      </c>
      <c r="J20" s="177">
        <v>54.6</v>
      </c>
      <c r="K20" s="177">
        <f>ROUND(E20*J20,2)</f>
        <v>10960.95</v>
      </c>
      <c r="L20" s="177">
        <v>21</v>
      </c>
      <c r="M20" s="177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7"/>
      <c r="S20" s="177"/>
      <c r="T20" s="178">
        <v>9.4E-2</v>
      </c>
      <c r="U20" s="177">
        <f>ROUND(E20*T20,2)</f>
        <v>18.87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107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>
        <v>5</v>
      </c>
      <c r="B21" s="168" t="s">
        <v>125</v>
      </c>
      <c r="C21" s="196" t="s">
        <v>126</v>
      </c>
      <c r="D21" s="170" t="s">
        <v>106</v>
      </c>
      <c r="E21" s="173">
        <v>200.75</v>
      </c>
      <c r="F21" s="177"/>
      <c r="G21" s="177"/>
      <c r="H21" s="177">
        <v>0</v>
      </c>
      <c r="I21" s="177">
        <f>ROUND(E21*H21,2)</f>
        <v>0</v>
      </c>
      <c r="J21" s="177">
        <v>15</v>
      </c>
      <c r="K21" s="177">
        <f>ROUND(E21*J21,2)</f>
        <v>3011.25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/>
      <c r="S21" s="177"/>
      <c r="T21" s="178">
        <v>8.9999999999999993E-3</v>
      </c>
      <c r="U21" s="177">
        <f>ROUND(E21*T21,2)</f>
        <v>1.81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107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>
        <v>6</v>
      </c>
      <c r="B22" s="168" t="s">
        <v>127</v>
      </c>
      <c r="C22" s="196" t="s">
        <v>128</v>
      </c>
      <c r="D22" s="170" t="s">
        <v>106</v>
      </c>
      <c r="E22" s="173">
        <v>92.465000000000003</v>
      </c>
      <c r="F22" s="177"/>
      <c r="G22" s="177"/>
      <c r="H22" s="177">
        <v>489.1</v>
      </c>
      <c r="I22" s="177">
        <f>ROUND(E22*H22,2)</f>
        <v>45224.63</v>
      </c>
      <c r="J22" s="177">
        <v>359.9</v>
      </c>
      <c r="K22" s="177">
        <f>ROUND(E22*J22,2)</f>
        <v>33278.15</v>
      </c>
      <c r="L22" s="177">
        <v>21</v>
      </c>
      <c r="M22" s="177">
        <f>G22*(1+L22/100)</f>
        <v>0</v>
      </c>
      <c r="N22" s="177">
        <v>1.67</v>
      </c>
      <c r="O22" s="177">
        <f>ROUND(E22*N22,2)</f>
        <v>154.41999999999999</v>
      </c>
      <c r="P22" s="177">
        <v>0</v>
      </c>
      <c r="Q22" s="177">
        <f>ROUND(E22*P22,2)</f>
        <v>0</v>
      </c>
      <c r="R22" s="177"/>
      <c r="S22" s="177"/>
      <c r="T22" s="178">
        <v>0.21299999999999999</v>
      </c>
      <c r="U22" s="177">
        <f>ROUND(E22*T22,2)</f>
        <v>19.7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107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/>
      <c r="B23" s="168"/>
      <c r="C23" s="197" t="s">
        <v>110</v>
      </c>
      <c r="D23" s="171"/>
      <c r="E23" s="174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77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111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68"/>
      <c r="C24" s="197" t="s">
        <v>129</v>
      </c>
      <c r="D24" s="171"/>
      <c r="E24" s="174">
        <v>82.74</v>
      </c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8"/>
      <c r="U24" s="177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111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68"/>
      <c r="C25" s="197" t="s">
        <v>113</v>
      </c>
      <c r="D25" s="171"/>
      <c r="E25" s="174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111</v>
      </c>
      <c r="AF25" s="161">
        <v>0</v>
      </c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68"/>
      <c r="C26" s="197" t="s">
        <v>130</v>
      </c>
      <c r="D26" s="171"/>
      <c r="E26" s="174">
        <v>19.600000000000001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8"/>
      <c r="U26" s="177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111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68"/>
      <c r="C27" s="197" t="s">
        <v>115</v>
      </c>
      <c r="D27" s="171"/>
      <c r="E27" s="174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8"/>
      <c r="U27" s="177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111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68"/>
      <c r="C28" s="197" t="s">
        <v>131</v>
      </c>
      <c r="D28" s="171"/>
      <c r="E28" s="174">
        <v>6</v>
      </c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8"/>
      <c r="U28" s="177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111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68"/>
      <c r="C29" s="197" t="s">
        <v>132</v>
      </c>
      <c r="D29" s="171"/>
      <c r="E29" s="174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77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111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68"/>
      <c r="C30" s="197" t="s">
        <v>133</v>
      </c>
      <c r="D30" s="171"/>
      <c r="E30" s="174">
        <v>-15.875</v>
      </c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111</v>
      </c>
      <c r="AF30" s="161">
        <v>0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>
        <v>7</v>
      </c>
      <c r="B31" s="168" t="s">
        <v>134</v>
      </c>
      <c r="C31" s="196" t="s">
        <v>135</v>
      </c>
      <c r="D31" s="170" t="s">
        <v>106</v>
      </c>
      <c r="E31" s="173">
        <v>92.41</v>
      </c>
      <c r="F31" s="177"/>
      <c r="G31" s="177"/>
      <c r="H31" s="177">
        <v>0</v>
      </c>
      <c r="I31" s="177">
        <f>ROUND(E31*H31,2)</f>
        <v>0</v>
      </c>
      <c r="J31" s="177">
        <v>283.5</v>
      </c>
      <c r="K31" s="177">
        <f>ROUND(E31*J31,2)</f>
        <v>26198.240000000002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/>
      <c r="T31" s="178">
        <v>1.2390000000000001</v>
      </c>
      <c r="U31" s="177">
        <f>ROUND(E31*T31,2)</f>
        <v>114.5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107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/>
      <c r="B32" s="168"/>
      <c r="C32" s="197" t="s">
        <v>110</v>
      </c>
      <c r="D32" s="171"/>
      <c r="E32" s="174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77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111</v>
      </c>
      <c r="AF32" s="161">
        <v>0</v>
      </c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68"/>
      <c r="C33" s="197" t="s">
        <v>136</v>
      </c>
      <c r="D33" s="171"/>
      <c r="E33" s="174">
        <v>65.010000000000005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77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111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/>
      <c r="B34" s="168"/>
      <c r="C34" s="197" t="s">
        <v>113</v>
      </c>
      <c r="D34" s="171"/>
      <c r="E34" s="174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8"/>
      <c r="U34" s="177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111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68"/>
      <c r="C35" s="197" t="s">
        <v>137</v>
      </c>
      <c r="D35" s="171"/>
      <c r="E35" s="174">
        <v>15.4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111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/>
      <c r="B36" s="168"/>
      <c r="C36" s="197" t="s">
        <v>115</v>
      </c>
      <c r="D36" s="171"/>
      <c r="E36" s="174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8"/>
      <c r="U36" s="177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111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68"/>
      <c r="C37" s="197" t="s">
        <v>138</v>
      </c>
      <c r="D37" s="171"/>
      <c r="E37" s="174">
        <v>12</v>
      </c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8"/>
      <c r="U37" s="177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111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/>
      <c r="B38" s="168"/>
      <c r="C38" s="197" t="s">
        <v>139</v>
      </c>
      <c r="D38" s="171"/>
      <c r="E38" s="174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8"/>
      <c r="U38" s="177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111</v>
      </c>
      <c r="AF38" s="161">
        <v>0</v>
      </c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>
        <v>8</v>
      </c>
      <c r="B39" s="168" t="s">
        <v>140</v>
      </c>
      <c r="C39" s="196" t="s">
        <v>141</v>
      </c>
      <c r="D39" s="170" t="s">
        <v>106</v>
      </c>
      <c r="E39" s="173">
        <v>11.25</v>
      </c>
      <c r="F39" s="177"/>
      <c r="G39" s="177"/>
      <c r="H39" s="177">
        <v>0</v>
      </c>
      <c r="I39" s="177">
        <f>ROUND(E39*H39,2)</f>
        <v>0</v>
      </c>
      <c r="J39" s="177">
        <v>423.5</v>
      </c>
      <c r="K39" s="177">
        <f>ROUND(E39*J39,2)</f>
        <v>4764.38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/>
      <c r="S39" s="177"/>
      <c r="T39" s="178">
        <v>1.7629999999999999</v>
      </c>
      <c r="U39" s="177">
        <f>ROUND(E39*T39,2)</f>
        <v>19.829999999999998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107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/>
      <c r="B40" s="168"/>
      <c r="C40" s="197" t="s">
        <v>142</v>
      </c>
      <c r="D40" s="171"/>
      <c r="E40" s="174">
        <v>11.25</v>
      </c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8"/>
      <c r="U40" s="177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111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x14ac:dyDescent="0.2">
      <c r="A41" s="163" t="s">
        <v>102</v>
      </c>
      <c r="B41" s="169" t="s">
        <v>55</v>
      </c>
      <c r="C41" s="198" t="s">
        <v>56</v>
      </c>
      <c r="D41" s="172"/>
      <c r="E41" s="175"/>
      <c r="F41" s="179"/>
      <c r="G41" s="179">
        <f>SUMIF(AE42:AE45,"&lt;&gt;NOR",G42:G45)</f>
        <v>0</v>
      </c>
      <c r="H41" s="179"/>
      <c r="I41" s="179">
        <f>SUM(I42:I45)</f>
        <v>7879.04</v>
      </c>
      <c r="J41" s="179"/>
      <c r="K41" s="179">
        <f>SUM(K42:K45)</f>
        <v>3652.48</v>
      </c>
      <c r="L41" s="179"/>
      <c r="M41" s="179">
        <f>SUM(M42:M45)</f>
        <v>0</v>
      </c>
      <c r="N41" s="179"/>
      <c r="O41" s="179">
        <f>SUM(O42:O45)</f>
        <v>4.5999999999999996</v>
      </c>
      <c r="P41" s="179"/>
      <c r="Q41" s="179">
        <f>SUM(Q42:Q45)</f>
        <v>0</v>
      </c>
      <c r="R41" s="179"/>
      <c r="S41" s="179"/>
      <c r="T41" s="180"/>
      <c r="U41" s="179">
        <f>SUM(U42:U45)</f>
        <v>11.399999999999999</v>
      </c>
      <c r="AE41" t="s">
        <v>103</v>
      </c>
    </row>
    <row r="42" spans="1:60" ht="22.5" outlineLevel="1" x14ac:dyDescent="0.2">
      <c r="A42" s="162">
        <v>9</v>
      </c>
      <c r="B42" s="168" t="s">
        <v>143</v>
      </c>
      <c r="C42" s="196" t="s">
        <v>144</v>
      </c>
      <c r="D42" s="170" t="s">
        <v>119</v>
      </c>
      <c r="E42" s="173">
        <v>11.7</v>
      </c>
      <c r="F42" s="177"/>
      <c r="G42" s="177"/>
      <c r="H42" s="177">
        <v>502.28</v>
      </c>
      <c r="I42" s="177">
        <f>ROUND(E42*H42,2)</f>
        <v>5876.68</v>
      </c>
      <c r="J42" s="177">
        <v>251.72000000000003</v>
      </c>
      <c r="K42" s="177">
        <f>ROUND(E42*J42,2)</f>
        <v>2945.12</v>
      </c>
      <c r="L42" s="177">
        <v>21</v>
      </c>
      <c r="M42" s="177">
        <f>G42*(1+L42/100)</f>
        <v>0</v>
      </c>
      <c r="N42" s="177">
        <v>0.38500000000000001</v>
      </c>
      <c r="O42" s="177">
        <f>ROUND(E42*N42,2)</f>
        <v>4.5</v>
      </c>
      <c r="P42" s="177">
        <v>0</v>
      </c>
      <c r="Q42" s="177">
        <f>ROUND(E42*P42,2)</f>
        <v>0</v>
      </c>
      <c r="R42" s="177"/>
      <c r="S42" s="177"/>
      <c r="T42" s="178">
        <v>0.8</v>
      </c>
      <c r="U42" s="177">
        <f>ROUND(E42*T42,2)</f>
        <v>9.36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107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68"/>
      <c r="C43" s="197" t="s">
        <v>145</v>
      </c>
      <c r="D43" s="171"/>
      <c r="E43" s="174">
        <v>11.7</v>
      </c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  <c r="U43" s="177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111</v>
      </c>
      <c r="AF43" s="161">
        <v>0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>
        <v>10</v>
      </c>
      <c r="B44" s="168" t="s">
        <v>146</v>
      </c>
      <c r="C44" s="196" t="s">
        <v>147</v>
      </c>
      <c r="D44" s="170" t="s">
        <v>148</v>
      </c>
      <c r="E44" s="173">
        <v>9.3600000000000003E-2</v>
      </c>
      <c r="F44" s="177"/>
      <c r="G44" s="177"/>
      <c r="H44" s="177">
        <v>21392.74</v>
      </c>
      <c r="I44" s="177">
        <f>ROUND(E44*H44,2)</f>
        <v>2002.36</v>
      </c>
      <c r="J44" s="177">
        <v>7557.2599999999984</v>
      </c>
      <c r="K44" s="177">
        <f>ROUND(E44*J44,2)</f>
        <v>707.36</v>
      </c>
      <c r="L44" s="177">
        <v>21</v>
      </c>
      <c r="M44" s="177">
        <f>G44*(1+L44/100)</f>
        <v>0</v>
      </c>
      <c r="N44" s="177">
        <v>1.02159</v>
      </c>
      <c r="O44" s="177">
        <f>ROUND(E44*N44,2)</f>
        <v>0.1</v>
      </c>
      <c r="P44" s="177">
        <v>0</v>
      </c>
      <c r="Q44" s="177">
        <f>ROUND(E44*P44,2)</f>
        <v>0</v>
      </c>
      <c r="R44" s="177"/>
      <c r="S44" s="177"/>
      <c r="T44" s="178">
        <v>21.751999999999999</v>
      </c>
      <c r="U44" s="177">
        <f>ROUND(E44*T44,2)</f>
        <v>2.04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107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68"/>
      <c r="C45" s="197" t="s">
        <v>149</v>
      </c>
      <c r="D45" s="171"/>
      <c r="E45" s="174">
        <v>9.3600000000000003E-2</v>
      </c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8"/>
      <c r="U45" s="177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111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x14ac:dyDescent="0.2">
      <c r="A46" s="163" t="s">
        <v>102</v>
      </c>
      <c r="B46" s="169" t="s">
        <v>57</v>
      </c>
      <c r="C46" s="198" t="s">
        <v>58</v>
      </c>
      <c r="D46" s="172"/>
      <c r="E46" s="175"/>
      <c r="F46" s="179"/>
      <c r="G46" s="179">
        <f>SUMIF(AE47:AE51,"&lt;&gt;NOR",G47:G51)</f>
        <v>0</v>
      </c>
      <c r="H46" s="179"/>
      <c r="I46" s="179">
        <f>SUM(I47:I51)</f>
        <v>7198.37</v>
      </c>
      <c r="J46" s="179"/>
      <c r="K46" s="179">
        <f>SUM(K47:K51)</f>
        <v>4484.47</v>
      </c>
      <c r="L46" s="179"/>
      <c r="M46" s="179">
        <f>SUM(M47:M51)</f>
        <v>0</v>
      </c>
      <c r="N46" s="179"/>
      <c r="O46" s="179">
        <f>SUM(O47:O51)</f>
        <v>5.9399999999999995</v>
      </c>
      <c r="P46" s="179"/>
      <c r="Q46" s="179">
        <f>SUM(Q47:Q51)</f>
        <v>0</v>
      </c>
      <c r="R46" s="179"/>
      <c r="S46" s="179"/>
      <c r="T46" s="180"/>
      <c r="U46" s="179">
        <f>SUM(U47:U51)</f>
        <v>16.95</v>
      </c>
      <c r="AE46" t="s">
        <v>103</v>
      </c>
    </row>
    <row r="47" spans="1:60" ht="22.5" outlineLevel="1" x14ac:dyDescent="0.2">
      <c r="A47" s="162">
        <v>11</v>
      </c>
      <c r="B47" s="168" t="s">
        <v>150</v>
      </c>
      <c r="C47" s="196" t="s">
        <v>151</v>
      </c>
      <c r="D47" s="170" t="s">
        <v>152</v>
      </c>
      <c r="E47" s="173">
        <v>4.2</v>
      </c>
      <c r="F47" s="177"/>
      <c r="G47" s="177"/>
      <c r="H47" s="177">
        <v>348.55</v>
      </c>
      <c r="I47" s="177">
        <f>ROUND(E47*H47,2)</f>
        <v>1463.91</v>
      </c>
      <c r="J47" s="177">
        <v>419.45</v>
      </c>
      <c r="K47" s="177">
        <f>ROUND(E47*J47,2)</f>
        <v>1761.69</v>
      </c>
      <c r="L47" s="177">
        <v>21</v>
      </c>
      <c r="M47" s="177">
        <f>G47*(1+L47/100)</f>
        <v>0</v>
      </c>
      <c r="N47" s="177">
        <v>0.12131</v>
      </c>
      <c r="O47" s="177">
        <f>ROUND(E47*N47,2)</f>
        <v>0.51</v>
      </c>
      <c r="P47" s="177">
        <v>0</v>
      </c>
      <c r="Q47" s="177">
        <f>ROUND(E47*P47,2)</f>
        <v>0</v>
      </c>
      <c r="R47" s="177"/>
      <c r="S47" s="177"/>
      <c r="T47" s="178">
        <v>1.48167</v>
      </c>
      <c r="U47" s="177">
        <f>ROUND(E47*T47,2)</f>
        <v>6.22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153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/>
      <c r="B48" s="168"/>
      <c r="C48" s="197" t="s">
        <v>154</v>
      </c>
      <c r="D48" s="171"/>
      <c r="E48" s="174">
        <v>4.2</v>
      </c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8"/>
      <c r="U48" s="177"/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111</v>
      </c>
      <c r="AF48" s="161">
        <v>0</v>
      </c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ht="22.5" outlineLevel="1" x14ac:dyDescent="0.2">
      <c r="A49" s="162">
        <v>12</v>
      </c>
      <c r="B49" s="168" t="s">
        <v>155</v>
      </c>
      <c r="C49" s="196" t="s">
        <v>156</v>
      </c>
      <c r="D49" s="170" t="s">
        <v>119</v>
      </c>
      <c r="E49" s="173">
        <v>14.19</v>
      </c>
      <c r="F49" s="177"/>
      <c r="G49" s="177"/>
      <c r="H49" s="177">
        <v>404.12</v>
      </c>
      <c r="I49" s="177">
        <f>ROUND(E49*H49,2)</f>
        <v>5734.46</v>
      </c>
      <c r="J49" s="177">
        <v>191.88</v>
      </c>
      <c r="K49" s="177">
        <f>ROUND(E49*J49,2)</f>
        <v>2722.78</v>
      </c>
      <c r="L49" s="177">
        <v>21</v>
      </c>
      <c r="M49" s="177">
        <f>G49*(1+L49/100)</f>
        <v>0</v>
      </c>
      <c r="N49" s="177">
        <v>0.38238</v>
      </c>
      <c r="O49" s="177">
        <f>ROUND(E49*N49,2)</f>
        <v>5.43</v>
      </c>
      <c r="P49" s="177">
        <v>0</v>
      </c>
      <c r="Q49" s="177">
        <f>ROUND(E49*P49,2)</f>
        <v>0</v>
      </c>
      <c r="R49" s="177"/>
      <c r="S49" s="177"/>
      <c r="T49" s="178">
        <v>0.75587000000000004</v>
      </c>
      <c r="U49" s="177">
        <f>ROUND(E49*T49,2)</f>
        <v>10.73</v>
      </c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153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/>
      <c r="B50" s="168"/>
      <c r="C50" s="249" t="s">
        <v>157</v>
      </c>
      <c r="D50" s="250"/>
      <c r="E50" s="251"/>
      <c r="F50" s="252"/>
      <c r="G50" s="253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8"/>
      <c r="U50" s="177"/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109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4" t="str">
        <f>C50</f>
        <v>spádovaná ke vpustím</v>
      </c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/>
      <c r="B51" s="168"/>
      <c r="C51" s="197" t="s">
        <v>158</v>
      </c>
      <c r="D51" s="171"/>
      <c r="E51" s="174">
        <v>14.19</v>
      </c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8"/>
      <c r="U51" s="177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111</v>
      </c>
      <c r="AF51" s="161">
        <v>0</v>
      </c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x14ac:dyDescent="0.2">
      <c r="A52" s="163" t="s">
        <v>102</v>
      </c>
      <c r="B52" s="169" t="s">
        <v>59</v>
      </c>
      <c r="C52" s="198" t="s">
        <v>60</v>
      </c>
      <c r="D52" s="172"/>
      <c r="E52" s="175"/>
      <c r="F52" s="179"/>
      <c r="G52" s="179">
        <f>SUMIF(AE53:AE60,"&lt;&gt;NOR",G53:G60)</f>
        <v>0</v>
      </c>
      <c r="H52" s="179"/>
      <c r="I52" s="179">
        <f>SUM(I53:I60)</f>
        <v>3612.73</v>
      </c>
      <c r="J52" s="179"/>
      <c r="K52" s="179">
        <f>SUM(K53:K60)</f>
        <v>36750.06</v>
      </c>
      <c r="L52" s="179"/>
      <c r="M52" s="179">
        <f>SUM(M53:M60)</f>
        <v>0</v>
      </c>
      <c r="N52" s="179"/>
      <c r="O52" s="179">
        <f>SUM(O53:O60)</f>
        <v>2.15</v>
      </c>
      <c r="P52" s="179"/>
      <c r="Q52" s="179">
        <f>SUM(Q53:Q60)</f>
        <v>2.4</v>
      </c>
      <c r="R52" s="179"/>
      <c r="S52" s="179"/>
      <c r="T52" s="180"/>
      <c r="U52" s="179">
        <f>SUM(U53:U60)</f>
        <v>89.11</v>
      </c>
      <c r="AE52" t="s">
        <v>103</v>
      </c>
    </row>
    <row r="53" spans="1:60" outlineLevel="1" x14ac:dyDescent="0.2">
      <c r="A53" s="162">
        <v>13</v>
      </c>
      <c r="B53" s="168" t="s">
        <v>159</v>
      </c>
      <c r="C53" s="196" t="s">
        <v>160</v>
      </c>
      <c r="D53" s="170" t="s">
        <v>119</v>
      </c>
      <c r="E53" s="173">
        <v>38.088000000000001</v>
      </c>
      <c r="F53" s="177"/>
      <c r="G53" s="177"/>
      <c r="H53" s="177">
        <v>0</v>
      </c>
      <c r="I53" s="177">
        <f>ROUND(E53*H53,2)</f>
        <v>0</v>
      </c>
      <c r="J53" s="177">
        <v>384</v>
      </c>
      <c r="K53" s="177">
        <f>ROUND(E53*J53,2)</f>
        <v>14625.79</v>
      </c>
      <c r="L53" s="177">
        <v>21</v>
      </c>
      <c r="M53" s="177">
        <f>G53*(1+L53/100)</f>
        <v>0</v>
      </c>
      <c r="N53" s="177">
        <v>0</v>
      </c>
      <c r="O53" s="177">
        <f>ROUND(E53*N53,2)</f>
        <v>0</v>
      </c>
      <c r="P53" s="177">
        <v>6.3E-2</v>
      </c>
      <c r="Q53" s="177">
        <f>ROUND(E53*P53,2)</f>
        <v>2.4</v>
      </c>
      <c r="R53" s="177"/>
      <c r="S53" s="177"/>
      <c r="T53" s="178">
        <v>1.006</v>
      </c>
      <c r="U53" s="177">
        <f>ROUND(E53*T53,2)</f>
        <v>38.32</v>
      </c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107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/>
      <c r="B54" s="168"/>
      <c r="C54" s="249" t="s">
        <v>161</v>
      </c>
      <c r="D54" s="250"/>
      <c r="E54" s="251"/>
      <c r="F54" s="252"/>
      <c r="G54" s="253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8"/>
      <c r="U54" s="177"/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109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4" t="str">
        <f>C54</f>
        <v>nesoudržné části vnitřních omítek na obvodových zdech</v>
      </c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/>
      <c r="B55" s="168"/>
      <c r="C55" s="197" t="s">
        <v>162</v>
      </c>
      <c r="D55" s="171"/>
      <c r="E55" s="174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8"/>
      <c r="U55" s="177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111</v>
      </c>
      <c r="AF55" s="161">
        <v>0</v>
      </c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outlineLevel="1" x14ac:dyDescent="0.2">
      <c r="A56" s="162"/>
      <c r="B56" s="168"/>
      <c r="C56" s="197" t="s">
        <v>163</v>
      </c>
      <c r="D56" s="171"/>
      <c r="E56" s="174">
        <v>38.088000000000001</v>
      </c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8"/>
      <c r="U56" s="177"/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111</v>
      </c>
      <c r="AF56" s="161">
        <v>0</v>
      </c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outlineLevel="1" x14ac:dyDescent="0.2">
      <c r="A57" s="162">
        <v>14</v>
      </c>
      <c r="B57" s="168" t="s">
        <v>164</v>
      </c>
      <c r="C57" s="196" t="s">
        <v>165</v>
      </c>
      <c r="D57" s="170" t="s">
        <v>119</v>
      </c>
      <c r="E57" s="173">
        <v>126.96</v>
      </c>
      <c r="F57" s="177"/>
      <c r="G57" s="177"/>
      <c r="H57" s="177">
        <v>28.36</v>
      </c>
      <c r="I57" s="177">
        <f>ROUND(E57*H57,2)</f>
        <v>3600.59</v>
      </c>
      <c r="J57" s="177">
        <v>109.14</v>
      </c>
      <c r="K57" s="177">
        <f>ROUND(E57*J57,2)</f>
        <v>13856.41</v>
      </c>
      <c r="L57" s="177">
        <v>21</v>
      </c>
      <c r="M57" s="177">
        <f>G57*(1+L57/100)</f>
        <v>0</v>
      </c>
      <c r="N57" s="177">
        <v>1.694E-2</v>
      </c>
      <c r="O57" s="177">
        <f>ROUND(E57*N57,2)</f>
        <v>2.15</v>
      </c>
      <c r="P57" s="177">
        <v>0</v>
      </c>
      <c r="Q57" s="177">
        <f>ROUND(E57*P57,2)</f>
        <v>0</v>
      </c>
      <c r="R57" s="177"/>
      <c r="S57" s="177"/>
      <c r="T57" s="178">
        <v>0.33481</v>
      </c>
      <c r="U57" s="177">
        <f>ROUND(E57*T57,2)</f>
        <v>42.51</v>
      </c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107</v>
      </c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62"/>
      <c r="B58" s="168"/>
      <c r="C58" s="197" t="s">
        <v>166</v>
      </c>
      <c r="D58" s="171"/>
      <c r="E58" s="174">
        <v>126.96</v>
      </c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8"/>
      <c r="U58" s="177"/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111</v>
      </c>
      <c r="AF58" s="161">
        <v>0</v>
      </c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outlineLevel="1" x14ac:dyDescent="0.2">
      <c r="A59" s="162">
        <v>15</v>
      </c>
      <c r="B59" s="168" t="s">
        <v>167</v>
      </c>
      <c r="C59" s="196" t="s">
        <v>168</v>
      </c>
      <c r="D59" s="170" t="s">
        <v>152</v>
      </c>
      <c r="E59" s="173">
        <v>55.2</v>
      </c>
      <c r="F59" s="177"/>
      <c r="G59" s="177"/>
      <c r="H59" s="177">
        <v>0.22</v>
      </c>
      <c r="I59" s="177">
        <f>ROUND(E59*H59,2)</f>
        <v>12.14</v>
      </c>
      <c r="J59" s="177">
        <v>149.78</v>
      </c>
      <c r="K59" s="177">
        <f>ROUND(E59*J59,2)</f>
        <v>8267.86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/>
      <c r="T59" s="178">
        <v>0.15</v>
      </c>
      <c r="U59" s="177">
        <f>ROUND(E59*T59,2)</f>
        <v>8.2799999999999994</v>
      </c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107</v>
      </c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outlineLevel="1" x14ac:dyDescent="0.2">
      <c r="A60" s="162"/>
      <c r="B60" s="168"/>
      <c r="C60" s="197" t="s">
        <v>169</v>
      </c>
      <c r="D60" s="171"/>
      <c r="E60" s="174">
        <v>55.2</v>
      </c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8"/>
      <c r="U60" s="177"/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111</v>
      </c>
      <c r="AF60" s="161">
        <v>0</v>
      </c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x14ac:dyDescent="0.2">
      <c r="A61" s="163" t="s">
        <v>102</v>
      </c>
      <c r="B61" s="169" t="s">
        <v>61</v>
      </c>
      <c r="C61" s="198" t="s">
        <v>62</v>
      </c>
      <c r="D61" s="172"/>
      <c r="E61" s="175"/>
      <c r="F61" s="179"/>
      <c r="G61" s="179">
        <f>SUMIF(AE62:AE85,"&lt;&gt;NOR",G62:G85)</f>
        <v>0</v>
      </c>
      <c r="H61" s="179"/>
      <c r="I61" s="179">
        <f>SUM(I62:I85)</f>
        <v>113230.18</v>
      </c>
      <c r="J61" s="179"/>
      <c r="K61" s="179">
        <f>SUM(K62:K85)</f>
        <v>105512.59</v>
      </c>
      <c r="L61" s="179"/>
      <c r="M61" s="179">
        <f>SUM(M62:M85)</f>
        <v>0</v>
      </c>
      <c r="N61" s="179"/>
      <c r="O61" s="179">
        <f>SUM(O62:O85)</f>
        <v>8.9599999999999991</v>
      </c>
      <c r="P61" s="179"/>
      <c r="Q61" s="179">
        <f>SUM(Q62:Q85)</f>
        <v>0</v>
      </c>
      <c r="R61" s="179"/>
      <c r="S61" s="179"/>
      <c r="T61" s="180"/>
      <c r="U61" s="179">
        <f>SUM(U62:U85)</f>
        <v>332.19999999999993</v>
      </c>
      <c r="AE61" t="s">
        <v>103</v>
      </c>
    </row>
    <row r="62" spans="1:60" outlineLevel="1" x14ac:dyDescent="0.2">
      <c r="A62" s="162">
        <v>16</v>
      </c>
      <c r="B62" s="168" t="s">
        <v>170</v>
      </c>
      <c r="C62" s="196" t="s">
        <v>171</v>
      </c>
      <c r="D62" s="170" t="s">
        <v>119</v>
      </c>
      <c r="E62" s="173">
        <v>165</v>
      </c>
      <c r="F62" s="177"/>
      <c r="G62" s="177"/>
      <c r="H62" s="177">
        <v>7.24</v>
      </c>
      <c r="I62" s="177">
        <f>ROUND(E62*H62,2)</f>
        <v>1194.5999999999999</v>
      </c>
      <c r="J62" s="177">
        <v>109.26</v>
      </c>
      <c r="K62" s="177">
        <f>ROUND(E62*J62,2)</f>
        <v>18027.900000000001</v>
      </c>
      <c r="L62" s="177">
        <v>21</v>
      </c>
      <c r="M62" s="177">
        <f>G62*(1+L62/100)</f>
        <v>0</v>
      </c>
      <c r="N62" s="177">
        <v>2.0000000000000002E-5</v>
      </c>
      <c r="O62" s="177">
        <f>ROUND(E62*N62,2)</f>
        <v>0</v>
      </c>
      <c r="P62" s="177">
        <v>0</v>
      </c>
      <c r="Q62" s="177">
        <f>ROUND(E62*P62,2)</f>
        <v>0</v>
      </c>
      <c r="R62" s="177"/>
      <c r="S62" s="177"/>
      <c r="T62" s="178">
        <v>0.32</v>
      </c>
      <c r="U62" s="177">
        <f>ROUND(E62*T62,2)</f>
        <v>52.8</v>
      </c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107</v>
      </c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outlineLevel="1" x14ac:dyDescent="0.2">
      <c r="A63" s="162"/>
      <c r="B63" s="168"/>
      <c r="C63" s="197" t="s">
        <v>120</v>
      </c>
      <c r="D63" s="171"/>
      <c r="E63" s="174">
        <v>165</v>
      </c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8"/>
      <c r="U63" s="177"/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111</v>
      </c>
      <c r="AF63" s="161">
        <v>0</v>
      </c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outlineLevel="1" x14ac:dyDescent="0.2">
      <c r="A64" s="162">
        <v>17</v>
      </c>
      <c r="B64" s="168" t="s">
        <v>172</v>
      </c>
      <c r="C64" s="196" t="s">
        <v>173</v>
      </c>
      <c r="D64" s="170" t="s">
        <v>119</v>
      </c>
      <c r="E64" s="173">
        <v>165</v>
      </c>
      <c r="F64" s="177"/>
      <c r="G64" s="177"/>
      <c r="H64" s="177">
        <v>58.42</v>
      </c>
      <c r="I64" s="177">
        <f>ROUND(E64*H64,2)</f>
        <v>9639.2999999999993</v>
      </c>
      <c r="J64" s="177">
        <v>101.58</v>
      </c>
      <c r="K64" s="177">
        <f>ROUND(E64*J64,2)</f>
        <v>16760.7</v>
      </c>
      <c r="L64" s="177">
        <v>21</v>
      </c>
      <c r="M64" s="177">
        <f>G64*(1+L64/100)</f>
        <v>0</v>
      </c>
      <c r="N64" s="177">
        <v>4.6059999999999997E-2</v>
      </c>
      <c r="O64" s="177">
        <f>ROUND(E64*N64,2)</f>
        <v>7.6</v>
      </c>
      <c r="P64" s="177">
        <v>0</v>
      </c>
      <c r="Q64" s="177">
        <f>ROUND(E64*P64,2)</f>
        <v>0</v>
      </c>
      <c r="R64" s="177"/>
      <c r="S64" s="177"/>
      <c r="T64" s="178">
        <v>0.33622000000000002</v>
      </c>
      <c r="U64" s="177">
        <f>ROUND(E64*T64,2)</f>
        <v>55.48</v>
      </c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107</v>
      </c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outlineLevel="1" x14ac:dyDescent="0.2">
      <c r="A65" s="162"/>
      <c r="B65" s="168"/>
      <c r="C65" s="249" t="s">
        <v>174</v>
      </c>
      <c r="D65" s="250"/>
      <c r="E65" s="251"/>
      <c r="F65" s="252"/>
      <c r="G65" s="253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8"/>
      <c r="U65" s="177"/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109</v>
      </c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4" t="str">
        <f>C65</f>
        <v>vyspravení základového zdiva - odhad</v>
      </c>
      <c r="BB65" s="161"/>
      <c r="BC65" s="161"/>
      <c r="BD65" s="161"/>
      <c r="BE65" s="161"/>
      <c r="BF65" s="161"/>
      <c r="BG65" s="161"/>
      <c r="BH65" s="161"/>
    </row>
    <row r="66" spans="1:60" ht="22.5" outlineLevel="1" x14ac:dyDescent="0.2">
      <c r="A66" s="162">
        <v>18</v>
      </c>
      <c r="B66" s="168" t="s">
        <v>175</v>
      </c>
      <c r="C66" s="196" t="s">
        <v>176</v>
      </c>
      <c r="D66" s="170" t="s">
        <v>119</v>
      </c>
      <c r="E66" s="173">
        <v>170.41</v>
      </c>
      <c r="F66" s="177"/>
      <c r="G66" s="177"/>
      <c r="H66" s="177">
        <v>121.58</v>
      </c>
      <c r="I66" s="177">
        <f>ROUND(E66*H66,2)</f>
        <v>20718.45</v>
      </c>
      <c r="J66" s="177">
        <v>108.92</v>
      </c>
      <c r="K66" s="177">
        <f>ROUND(E66*J66,2)</f>
        <v>18561.060000000001</v>
      </c>
      <c r="L66" s="177">
        <v>21</v>
      </c>
      <c r="M66" s="177">
        <f>G66*(1+L66/100)</f>
        <v>0</v>
      </c>
      <c r="N66" s="177">
        <v>6.8000000000000005E-4</v>
      </c>
      <c r="O66" s="177">
        <f>ROUND(E66*N66,2)</f>
        <v>0.12</v>
      </c>
      <c r="P66" s="177">
        <v>0</v>
      </c>
      <c r="Q66" s="177">
        <f>ROUND(E66*P66,2)</f>
        <v>0</v>
      </c>
      <c r="R66" s="177"/>
      <c r="S66" s="177"/>
      <c r="T66" s="178">
        <v>0.34</v>
      </c>
      <c r="U66" s="177">
        <f>ROUND(E66*T66,2)</f>
        <v>57.94</v>
      </c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107</v>
      </c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/>
      <c r="B67" s="168"/>
      <c r="C67" s="197" t="s">
        <v>177</v>
      </c>
      <c r="D67" s="171"/>
      <c r="E67" s="174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8"/>
      <c r="U67" s="177"/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111</v>
      </c>
      <c r="AF67" s="161">
        <v>0</v>
      </c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outlineLevel="1" x14ac:dyDescent="0.2">
      <c r="A68" s="162"/>
      <c r="B68" s="168"/>
      <c r="C68" s="197" t="s">
        <v>178</v>
      </c>
      <c r="D68" s="171"/>
      <c r="E68" s="174">
        <v>143.81</v>
      </c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8"/>
      <c r="U68" s="177"/>
      <c r="V68" s="161"/>
      <c r="W68" s="161"/>
      <c r="X68" s="161"/>
      <c r="Y68" s="161"/>
      <c r="Z68" s="161"/>
      <c r="AA68" s="161"/>
      <c r="AB68" s="161"/>
      <c r="AC68" s="161"/>
      <c r="AD68" s="161"/>
      <c r="AE68" s="161" t="s">
        <v>111</v>
      </c>
      <c r="AF68" s="161">
        <v>0</v>
      </c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outlineLevel="1" x14ac:dyDescent="0.2">
      <c r="A69" s="162"/>
      <c r="B69" s="168"/>
      <c r="C69" s="197" t="s">
        <v>179</v>
      </c>
      <c r="D69" s="171"/>
      <c r="E69" s="174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8"/>
      <c r="U69" s="177"/>
      <c r="V69" s="161"/>
      <c r="W69" s="161"/>
      <c r="X69" s="161"/>
      <c r="Y69" s="161"/>
      <c r="Z69" s="161"/>
      <c r="AA69" s="161"/>
      <c r="AB69" s="161"/>
      <c r="AC69" s="161"/>
      <c r="AD69" s="161"/>
      <c r="AE69" s="161" t="s">
        <v>111</v>
      </c>
      <c r="AF69" s="161">
        <v>0</v>
      </c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outlineLevel="1" x14ac:dyDescent="0.2">
      <c r="A70" s="162"/>
      <c r="B70" s="168"/>
      <c r="C70" s="197" t="s">
        <v>180</v>
      </c>
      <c r="D70" s="171"/>
      <c r="E70" s="174">
        <v>26.6</v>
      </c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8"/>
      <c r="U70" s="177"/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111</v>
      </c>
      <c r="AF70" s="161">
        <v>0</v>
      </c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>
        <v>19</v>
      </c>
      <c r="B71" s="168" t="s">
        <v>181</v>
      </c>
      <c r="C71" s="196" t="s">
        <v>182</v>
      </c>
      <c r="D71" s="170" t="s">
        <v>119</v>
      </c>
      <c r="E71" s="173">
        <v>126.5</v>
      </c>
      <c r="F71" s="177"/>
      <c r="G71" s="177"/>
      <c r="H71" s="177">
        <v>0</v>
      </c>
      <c r="I71" s="177">
        <f>ROUND(E71*H71,2)</f>
        <v>0</v>
      </c>
      <c r="J71" s="177">
        <v>157.5</v>
      </c>
      <c r="K71" s="177">
        <f>ROUND(E71*J71,2)</f>
        <v>19923.75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7"/>
      <c r="S71" s="177"/>
      <c r="T71" s="178">
        <v>0.52800000000000002</v>
      </c>
      <c r="U71" s="177">
        <f>ROUND(E71*T71,2)</f>
        <v>66.790000000000006</v>
      </c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107</v>
      </c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/>
      <c r="B72" s="168"/>
      <c r="C72" s="197" t="s">
        <v>183</v>
      </c>
      <c r="D72" s="171"/>
      <c r="E72" s="174">
        <v>126.5</v>
      </c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8"/>
      <c r="U72" s="177"/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111</v>
      </c>
      <c r="AF72" s="161">
        <v>0</v>
      </c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outlineLevel="1" x14ac:dyDescent="0.2">
      <c r="A73" s="162">
        <v>20</v>
      </c>
      <c r="B73" s="168" t="s">
        <v>184</v>
      </c>
      <c r="C73" s="196" t="s">
        <v>185</v>
      </c>
      <c r="D73" s="170" t="s">
        <v>119</v>
      </c>
      <c r="E73" s="173">
        <v>130.29499999999999</v>
      </c>
      <c r="F73" s="177"/>
      <c r="G73" s="177"/>
      <c r="H73" s="177">
        <v>141.5</v>
      </c>
      <c r="I73" s="177">
        <f>ROUND(E73*H73,2)</f>
        <v>18436.740000000002</v>
      </c>
      <c r="J73" s="177">
        <v>0</v>
      </c>
      <c r="K73" s="177">
        <f>ROUND(E73*J73,2)</f>
        <v>0</v>
      </c>
      <c r="L73" s="177">
        <v>21</v>
      </c>
      <c r="M73" s="177">
        <f>G73*(1+L73/100)</f>
        <v>0</v>
      </c>
      <c r="N73" s="177">
        <v>1.75E-3</v>
      </c>
      <c r="O73" s="177">
        <f>ROUND(E73*N73,2)</f>
        <v>0.23</v>
      </c>
      <c r="P73" s="177">
        <v>0</v>
      </c>
      <c r="Q73" s="177">
        <f>ROUND(E73*P73,2)</f>
        <v>0</v>
      </c>
      <c r="R73" s="177"/>
      <c r="S73" s="177"/>
      <c r="T73" s="178">
        <v>0</v>
      </c>
      <c r="U73" s="177">
        <f>ROUND(E73*T73,2)</f>
        <v>0</v>
      </c>
      <c r="V73" s="161"/>
      <c r="W73" s="161"/>
      <c r="X73" s="161"/>
      <c r="Y73" s="161"/>
      <c r="Z73" s="161"/>
      <c r="AA73" s="161"/>
      <c r="AB73" s="161"/>
      <c r="AC73" s="161"/>
      <c r="AD73" s="161"/>
      <c r="AE73" s="161" t="s">
        <v>186</v>
      </c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outlineLevel="1" x14ac:dyDescent="0.2">
      <c r="A74" s="162"/>
      <c r="B74" s="168"/>
      <c r="C74" s="197" t="s">
        <v>187</v>
      </c>
      <c r="D74" s="171"/>
      <c r="E74" s="174">
        <v>130.29499999999999</v>
      </c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8"/>
      <c r="U74" s="177"/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111</v>
      </c>
      <c r="AF74" s="161">
        <v>0</v>
      </c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outlineLevel="1" x14ac:dyDescent="0.2">
      <c r="A75" s="162">
        <v>21</v>
      </c>
      <c r="B75" s="168" t="s">
        <v>188</v>
      </c>
      <c r="C75" s="196" t="s">
        <v>189</v>
      </c>
      <c r="D75" s="170" t="s">
        <v>119</v>
      </c>
      <c r="E75" s="173">
        <v>186.43</v>
      </c>
      <c r="F75" s="177"/>
      <c r="G75" s="177"/>
      <c r="H75" s="177">
        <v>262.16000000000003</v>
      </c>
      <c r="I75" s="177">
        <f>ROUND(E75*H75,2)</f>
        <v>48874.49</v>
      </c>
      <c r="J75" s="177">
        <v>123.33999999999997</v>
      </c>
      <c r="K75" s="177">
        <f>ROUND(E75*J75,2)</f>
        <v>22994.28</v>
      </c>
      <c r="L75" s="177">
        <v>21</v>
      </c>
      <c r="M75" s="177">
        <f>G75*(1+L75/100)</f>
        <v>0</v>
      </c>
      <c r="N75" s="177">
        <v>3.6800000000000001E-3</v>
      </c>
      <c r="O75" s="177">
        <f>ROUND(E75*N75,2)</f>
        <v>0.69</v>
      </c>
      <c r="P75" s="177">
        <v>0</v>
      </c>
      <c r="Q75" s="177">
        <f>ROUND(E75*P75,2)</f>
        <v>0</v>
      </c>
      <c r="R75" s="177"/>
      <c r="S75" s="177"/>
      <c r="T75" s="178">
        <v>0.38500000000000001</v>
      </c>
      <c r="U75" s="177">
        <f>ROUND(E75*T75,2)</f>
        <v>71.78</v>
      </c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107</v>
      </c>
      <c r="AF75" s="161"/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outlineLevel="1" x14ac:dyDescent="0.2">
      <c r="A76" s="162"/>
      <c r="B76" s="168"/>
      <c r="C76" s="249" t="s">
        <v>190</v>
      </c>
      <c r="D76" s="250"/>
      <c r="E76" s="251"/>
      <c r="F76" s="252"/>
      <c r="G76" s="253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8"/>
      <c r="U76" s="177"/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109</v>
      </c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4" t="str">
        <f>C76</f>
        <v>asfalto-bentonitová izolační hmota s obsahem syntetických vláken</v>
      </c>
      <c r="BB76" s="161"/>
      <c r="BC76" s="161"/>
      <c r="BD76" s="161"/>
      <c r="BE76" s="161"/>
      <c r="BF76" s="161"/>
      <c r="BG76" s="161"/>
      <c r="BH76" s="161"/>
    </row>
    <row r="77" spans="1:60" outlineLevel="1" x14ac:dyDescent="0.2">
      <c r="A77" s="162"/>
      <c r="B77" s="168"/>
      <c r="C77" s="197" t="s">
        <v>177</v>
      </c>
      <c r="D77" s="171"/>
      <c r="E77" s="174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8"/>
      <c r="U77" s="177"/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111</v>
      </c>
      <c r="AF77" s="161">
        <v>0</v>
      </c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outlineLevel="1" x14ac:dyDescent="0.2">
      <c r="A78" s="162"/>
      <c r="B78" s="168"/>
      <c r="C78" s="197" t="s">
        <v>191</v>
      </c>
      <c r="D78" s="171"/>
      <c r="E78" s="174">
        <v>155.63</v>
      </c>
      <c r="F78" s="177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8"/>
      <c r="U78" s="177"/>
      <c r="V78" s="161"/>
      <c r="W78" s="161"/>
      <c r="X78" s="161"/>
      <c r="Y78" s="161"/>
      <c r="Z78" s="161"/>
      <c r="AA78" s="161"/>
      <c r="AB78" s="161"/>
      <c r="AC78" s="161"/>
      <c r="AD78" s="161"/>
      <c r="AE78" s="161" t="s">
        <v>111</v>
      </c>
      <c r="AF78" s="161">
        <v>0</v>
      </c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outlineLevel="1" x14ac:dyDescent="0.2">
      <c r="A79" s="162"/>
      <c r="B79" s="168"/>
      <c r="C79" s="197" t="s">
        <v>179</v>
      </c>
      <c r="D79" s="171"/>
      <c r="E79" s="174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8"/>
      <c r="U79" s="177"/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111</v>
      </c>
      <c r="AF79" s="161">
        <v>0</v>
      </c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outlineLevel="1" x14ac:dyDescent="0.2">
      <c r="A80" s="162"/>
      <c r="B80" s="168"/>
      <c r="C80" s="197" t="s">
        <v>192</v>
      </c>
      <c r="D80" s="171"/>
      <c r="E80" s="174">
        <v>30.8</v>
      </c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8"/>
      <c r="U80" s="177"/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111</v>
      </c>
      <c r="AF80" s="161">
        <v>0</v>
      </c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/>
      <c r="B81" s="168"/>
      <c r="C81" s="197" t="s">
        <v>139</v>
      </c>
      <c r="D81" s="171"/>
      <c r="E81" s="174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8"/>
      <c r="U81" s="177"/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111</v>
      </c>
      <c r="AF81" s="161">
        <v>0</v>
      </c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ht="22.5" outlineLevel="1" x14ac:dyDescent="0.2">
      <c r="A82" s="162">
        <v>22</v>
      </c>
      <c r="B82" s="168" t="s">
        <v>193</v>
      </c>
      <c r="C82" s="196" t="s">
        <v>194</v>
      </c>
      <c r="D82" s="170" t="s">
        <v>119</v>
      </c>
      <c r="E82" s="173">
        <v>31.8</v>
      </c>
      <c r="F82" s="177"/>
      <c r="G82" s="177"/>
      <c r="H82" s="177">
        <v>53.95</v>
      </c>
      <c r="I82" s="177">
        <f>ROUND(E82*H82,2)</f>
        <v>1715.61</v>
      </c>
      <c r="J82" s="177">
        <v>121.55</v>
      </c>
      <c r="K82" s="177">
        <f>ROUND(E82*J82,2)</f>
        <v>3865.29</v>
      </c>
      <c r="L82" s="177">
        <v>21</v>
      </c>
      <c r="M82" s="177">
        <f>G82*(1+L82/100)</f>
        <v>0</v>
      </c>
      <c r="N82" s="177">
        <v>3.6700000000000001E-3</v>
      </c>
      <c r="O82" s="177">
        <f>ROUND(E82*N82,2)</f>
        <v>0.12</v>
      </c>
      <c r="P82" s="177">
        <v>0</v>
      </c>
      <c r="Q82" s="177">
        <f>ROUND(E82*P82,2)</f>
        <v>0</v>
      </c>
      <c r="R82" s="177"/>
      <c r="S82" s="177"/>
      <c r="T82" s="178">
        <v>0.36199999999999999</v>
      </c>
      <c r="U82" s="177">
        <f>ROUND(E82*T82,2)</f>
        <v>11.51</v>
      </c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107</v>
      </c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outlineLevel="1" x14ac:dyDescent="0.2">
      <c r="A83" s="162"/>
      <c r="B83" s="168"/>
      <c r="C83" s="197" t="s">
        <v>195</v>
      </c>
      <c r="D83" s="171"/>
      <c r="E83" s="174">
        <v>22</v>
      </c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8"/>
      <c r="U83" s="177"/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111</v>
      </c>
      <c r="AF83" s="161">
        <v>0</v>
      </c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outlineLevel="1" x14ac:dyDescent="0.2">
      <c r="A84" s="162"/>
      <c r="B84" s="168"/>
      <c r="C84" s="197" t="s">
        <v>196</v>
      </c>
      <c r="D84" s="171"/>
      <c r="E84" s="174">
        <v>9.8000000000000007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177"/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111</v>
      </c>
      <c r="AF84" s="161">
        <v>0</v>
      </c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>
        <v>23</v>
      </c>
      <c r="B85" s="168" t="s">
        <v>197</v>
      </c>
      <c r="C85" s="196" t="s">
        <v>198</v>
      </c>
      <c r="D85" s="170" t="s">
        <v>119</v>
      </c>
      <c r="E85" s="173">
        <v>31.8</v>
      </c>
      <c r="F85" s="177"/>
      <c r="G85" s="177"/>
      <c r="H85" s="177">
        <v>397.83</v>
      </c>
      <c r="I85" s="177">
        <f>ROUND(E85*H85,2)</f>
        <v>12650.99</v>
      </c>
      <c r="J85" s="177">
        <v>169.17000000000002</v>
      </c>
      <c r="K85" s="177">
        <f>ROUND(E85*J85,2)</f>
        <v>5379.61</v>
      </c>
      <c r="L85" s="177">
        <v>21</v>
      </c>
      <c r="M85" s="177">
        <f>G85*(1+L85/100)</f>
        <v>0</v>
      </c>
      <c r="N85" s="177">
        <v>6.1799999999999997E-3</v>
      </c>
      <c r="O85" s="177">
        <f>ROUND(E85*N85,2)</f>
        <v>0.2</v>
      </c>
      <c r="P85" s="177">
        <v>0</v>
      </c>
      <c r="Q85" s="177">
        <f>ROUND(E85*P85,2)</f>
        <v>0</v>
      </c>
      <c r="R85" s="177"/>
      <c r="S85" s="177"/>
      <c r="T85" s="178">
        <v>0.5</v>
      </c>
      <c r="U85" s="177">
        <f>ROUND(E85*T85,2)</f>
        <v>15.9</v>
      </c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107</v>
      </c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x14ac:dyDescent="0.2">
      <c r="A86" s="163" t="s">
        <v>102</v>
      </c>
      <c r="B86" s="169" t="s">
        <v>63</v>
      </c>
      <c r="C86" s="198" t="s">
        <v>64</v>
      </c>
      <c r="D86" s="172"/>
      <c r="E86" s="175"/>
      <c r="F86" s="179"/>
      <c r="G86" s="179">
        <f>SUMIF(AE87:AE89,"&lt;&gt;NOR",G87:G89)</f>
        <v>0</v>
      </c>
      <c r="H86" s="179"/>
      <c r="I86" s="179">
        <f>SUM(I87:I89)</f>
        <v>9116.06</v>
      </c>
      <c r="J86" s="179"/>
      <c r="K86" s="179">
        <f>SUM(K87:K89)</f>
        <v>4777.74</v>
      </c>
      <c r="L86" s="179"/>
      <c r="M86" s="179">
        <f>SUM(M87:M89)</f>
        <v>0</v>
      </c>
      <c r="N86" s="179"/>
      <c r="O86" s="179">
        <f>SUM(O87:O89)</f>
        <v>9.1300000000000008</v>
      </c>
      <c r="P86" s="179"/>
      <c r="Q86" s="179">
        <f>SUM(Q87:Q89)</f>
        <v>0</v>
      </c>
      <c r="R86" s="179"/>
      <c r="S86" s="179"/>
      <c r="T86" s="180"/>
      <c r="U86" s="179">
        <f>SUM(U87:U89)</f>
        <v>18.510000000000002</v>
      </c>
      <c r="AE86" t="s">
        <v>103</v>
      </c>
    </row>
    <row r="87" spans="1:60" outlineLevel="1" x14ac:dyDescent="0.2">
      <c r="A87" s="162">
        <v>24</v>
      </c>
      <c r="B87" s="168" t="s">
        <v>199</v>
      </c>
      <c r="C87" s="196" t="s">
        <v>200</v>
      </c>
      <c r="D87" s="170" t="s">
        <v>152</v>
      </c>
      <c r="E87" s="173">
        <v>25.4</v>
      </c>
      <c r="F87" s="177"/>
      <c r="G87" s="177"/>
      <c r="H87" s="177">
        <v>358.9</v>
      </c>
      <c r="I87" s="177">
        <f>ROUND(E87*H87,2)</f>
        <v>9116.06</v>
      </c>
      <c r="J87" s="177">
        <v>188.10000000000002</v>
      </c>
      <c r="K87" s="177">
        <f>ROUND(E87*J87,2)</f>
        <v>4777.74</v>
      </c>
      <c r="L87" s="177">
        <v>21</v>
      </c>
      <c r="M87" s="177">
        <f>G87*(1+L87/100)</f>
        <v>0</v>
      </c>
      <c r="N87" s="177">
        <v>0.35948000000000002</v>
      </c>
      <c r="O87" s="177">
        <f>ROUND(E87*N87,2)</f>
        <v>9.1300000000000008</v>
      </c>
      <c r="P87" s="177">
        <v>0</v>
      </c>
      <c r="Q87" s="177">
        <f>ROUND(E87*P87,2)</f>
        <v>0</v>
      </c>
      <c r="R87" s="177"/>
      <c r="S87" s="177"/>
      <c r="T87" s="178">
        <v>0.72877000000000003</v>
      </c>
      <c r="U87" s="177">
        <f>ROUND(E87*T87,2)</f>
        <v>18.510000000000002</v>
      </c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153</v>
      </c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outlineLevel="1" x14ac:dyDescent="0.2">
      <c r="A88" s="162"/>
      <c r="B88" s="168"/>
      <c r="C88" s="249" t="s">
        <v>201</v>
      </c>
      <c r="D88" s="250"/>
      <c r="E88" s="251"/>
      <c r="F88" s="252"/>
      <c r="G88" s="253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177"/>
      <c r="V88" s="161"/>
      <c r="W88" s="161"/>
      <c r="X88" s="161"/>
      <c r="Y88" s="161"/>
      <c r="Z88" s="161"/>
      <c r="AA88" s="161"/>
      <c r="AB88" s="161"/>
      <c r="AC88" s="161"/>
      <c r="AD88" s="161"/>
      <c r="AE88" s="161" t="s">
        <v>109</v>
      </c>
      <c r="AF88" s="161"/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4" t="str">
        <f>C88</f>
        <v>vč. obrubníku 200x50mm, vrstva kačírku tl. 100mm</v>
      </c>
      <c r="BB88" s="161"/>
      <c r="BC88" s="161"/>
      <c r="BD88" s="161"/>
      <c r="BE88" s="161"/>
      <c r="BF88" s="161"/>
      <c r="BG88" s="161"/>
      <c r="BH88" s="161"/>
    </row>
    <row r="89" spans="1:60" outlineLevel="1" x14ac:dyDescent="0.2">
      <c r="A89" s="162"/>
      <c r="B89" s="168"/>
      <c r="C89" s="197" t="s">
        <v>202</v>
      </c>
      <c r="D89" s="171"/>
      <c r="E89" s="174">
        <v>25.4</v>
      </c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8"/>
      <c r="U89" s="177"/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111</v>
      </c>
      <c r="AF89" s="161">
        <v>0</v>
      </c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x14ac:dyDescent="0.2">
      <c r="A90" s="163" t="s">
        <v>102</v>
      </c>
      <c r="B90" s="169" t="s">
        <v>65</v>
      </c>
      <c r="C90" s="198" t="s">
        <v>66</v>
      </c>
      <c r="D90" s="172"/>
      <c r="E90" s="175"/>
      <c r="F90" s="179"/>
      <c r="G90" s="179">
        <f>SUMIF(AE91:AE92,"&lt;&gt;NOR",G91:G92)</f>
        <v>0</v>
      </c>
      <c r="H90" s="179"/>
      <c r="I90" s="179">
        <f>SUM(I91:I92)</f>
        <v>583.41</v>
      </c>
      <c r="J90" s="179"/>
      <c r="K90" s="179">
        <f>SUM(K91:K92)</f>
        <v>1785.39</v>
      </c>
      <c r="L90" s="179"/>
      <c r="M90" s="179">
        <f>SUM(M91:M92)</f>
        <v>0</v>
      </c>
      <c r="N90" s="179"/>
      <c r="O90" s="179">
        <f>SUM(O91:O92)</f>
        <v>0.02</v>
      </c>
      <c r="P90" s="179"/>
      <c r="Q90" s="179">
        <f>SUM(Q91:Q92)</f>
        <v>0</v>
      </c>
      <c r="R90" s="179"/>
      <c r="S90" s="179"/>
      <c r="T90" s="180"/>
      <c r="U90" s="179">
        <f>SUM(U91:U92)</f>
        <v>5.36</v>
      </c>
      <c r="AE90" t="s">
        <v>103</v>
      </c>
    </row>
    <row r="91" spans="1:60" outlineLevel="1" x14ac:dyDescent="0.2">
      <c r="A91" s="162">
        <v>25</v>
      </c>
      <c r="B91" s="168" t="s">
        <v>203</v>
      </c>
      <c r="C91" s="196" t="s">
        <v>204</v>
      </c>
      <c r="D91" s="170" t="s">
        <v>152</v>
      </c>
      <c r="E91" s="173">
        <v>5.6</v>
      </c>
      <c r="F91" s="177"/>
      <c r="G91" s="177"/>
      <c r="H91" s="177">
        <v>104.18</v>
      </c>
      <c r="I91" s="177">
        <f>ROUND(E91*H91,2)</f>
        <v>583.41</v>
      </c>
      <c r="J91" s="177">
        <v>318.82</v>
      </c>
      <c r="K91" s="177">
        <f>ROUND(E91*J91,2)</f>
        <v>1785.39</v>
      </c>
      <c r="L91" s="177">
        <v>21</v>
      </c>
      <c r="M91" s="177">
        <f>G91*(1+L91/100)</f>
        <v>0</v>
      </c>
      <c r="N91" s="177">
        <v>2.6900000000000001E-3</v>
      </c>
      <c r="O91" s="177">
        <f>ROUND(E91*N91,2)</f>
        <v>0.02</v>
      </c>
      <c r="P91" s="177">
        <v>0</v>
      </c>
      <c r="Q91" s="177">
        <f>ROUND(E91*P91,2)</f>
        <v>0</v>
      </c>
      <c r="R91" s="177"/>
      <c r="S91" s="177"/>
      <c r="T91" s="178">
        <v>0.95796000000000003</v>
      </c>
      <c r="U91" s="177">
        <f>ROUND(E91*T91,2)</f>
        <v>5.36</v>
      </c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153</v>
      </c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outlineLevel="1" x14ac:dyDescent="0.2">
      <c r="A92" s="162"/>
      <c r="B92" s="168"/>
      <c r="C92" s="197" t="s">
        <v>205</v>
      </c>
      <c r="D92" s="171"/>
      <c r="E92" s="174">
        <v>5.6</v>
      </c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177"/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111</v>
      </c>
      <c r="AF92" s="161">
        <v>0</v>
      </c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x14ac:dyDescent="0.2">
      <c r="A93" s="163" t="s">
        <v>102</v>
      </c>
      <c r="B93" s="169" t="s">
        <v>67</v>
      </c>
      <c r="C93" s="198" t="s">
        <v>68</v>
      </c>
      <c r="D93" s="172"/>
      <c r="E93" s="175"/>
      <c r="F93" s="179"/>
      <c r="G93" s="179">
        <f>SUMIF(AE94:AE102,"&lt;&gt;NOR",G94:G102)</f>
        <v>0</v>
      </c>
      <c r="H93" s="179"/>
      <c r="I93" s="179">
        <f>SUM(I94:I102)</f>
        <v>21008.010000000002</v>
      </c>
      <c r="J93" s="179"/>
      <c r="K93" s="179">
        <f>SUM(K94:K102)</f>
        <v>18022.740000000002</v>
      </c>
      <c r="L93" s="179"/>
      <c r="M93" s="179">
        <f>SUM(M94:M102)</f>
        <v>0</v>
      </c>
      <c r="N93" s="179"/>
      <c r="O93" s="179">
        <f>SUM(O94:O102)</f>
        <v>27.74</v>
      </c>
      <c r="P93" s="179"/>
      <c r="Q93" s="179">
        <f>SUM(Q94:Q102)</f>
        <v>0</v>
      </c>
      <c r="R93" s="179"/>
      <c r="S93" s="179"/>
      <c r="T93" s="180"/>
      <c r="U93" s="179">
        <f>SUM(U94:U102)</f>
        <v>33.380000000000003</v>
      </c>
      <c r="AE93" t="s">
        <v>103</v>
      </c>
    </row>
    <row r="94" spans="1:60" ht="22.5" outlineLevel="1" x14ac:dyDescent="0.2">
      <c r="A94" s="162">
        <v>26</v>
      </c>
      <c r="B94" s="168" t="s">
        <v>206</v>
      </c>
      <c r="C94" s="196" t="s">
        <v>207</v>
      </c>
      <c r="D94" s="170" t="s">
        <v>152</v>
      </c>
      <c r="E94" s="173">
        <v>63.5</v>
      </c>
      <c r="F94" s="177"/>
      <c r="G94" s="177"/>
      <c r="H94" s="177">
        <v>124.22</v>
      </c>
      <c r="I94" s="177">
        <f>ROUND(E94*H94,2)</f>
        <v>7887.97</v>
      </c>
      <c r="J94" s="177">
        <v>175.78</v>
      </c>
      <c r="K94" s="177">
        <f>ROUND(E94*J94,2)</f>
        <v>11162.03</v>
      </c>
      <c r="L94" s="177">
        <v>21</v>
      </c>
      <c r="M94" s="177">
        <f>G94*(1+L94/100)</f>
        <v>0</v>
      </c>
      <c r="N94" s="177">
        <v>2.2000000000000001E-3</v>
      </c>
      <c r="O94" s="177">
        <f>ROUND(E94*N94,2)</f>
        <v>0.14000000000000001</v>
      </c>
      <c r="P94" s="177">
        <v>0</v>
      </c>
      <c r="Q94" s="177">
        <f>ROUND(E94*P94,2)</f>
        <v>0</v>
      </c>
      <c r="R94" s="177"/>
      <c r="S94" s="177"/>
      <c r="T94" s="178">
        <v>6.6000000000000003E-2</v>
      </c>
      <c r="U94" s="177">
        <f>ROUND(E94*T94,2)</f>
        <v>4.1900000000000004</v>
      </c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107</v>
      </c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outlineLevel="1" x14ac:dyDescent="0.2">
      <c r="A95" s="162"/>
      <c r="B95" s="168"/>
      <c r="C95" s="197" t="s">
        <v>208</v>
      </c>
      <c r="D95" s="171"/>
      <c r="E95" s="174">
        <v>48</v>
      </c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177"/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111</v>
      </c>
      <c r="AF95" s="161">
        <v>0</v>
      </c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outlineLevel="1" x14ac:dyDescent="0.2">
      <c r="A96" s="162"/>
      <c r="B96" s="168"/>
      <c r="C96" s="197" t="s">
        <v>209</v>
      </c>
      <c r="D96" s="171"/>
      <c r="E96" s="174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177"/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111</v>
      </c>
      <c r="AF96" s="161">
        <v>0</v>
      </c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/>
      <c r="B97" s="168"/>
      <c r="C97" s="197" t="s">
        <v>210</v>
      </c>
      <c r="D97" s="171"/>
      <c r="E97" s="174">
        <v>12</v>
      </c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177"/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111</v>
      </c>
      <c r="AF97" s="161">
        <v>0</v>
      </c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outlineLevel="1" x14ac:dyDescent="0.2">
      <c r="A98" s="162"/>
      <c r="B98" s="168"/>
      <c r="C98" s="197" t="s">
        <v>211</v>
      </c>
      <c r="D98" s="171"/>
      <c r="E98" s="174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177"/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111</v>
      </c>
      <c r="AF98" s="161">
        <v>0</v>
      </c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outlineLevel="1" x14ac:dyDescent="0.2">
      <c r="A99" s="162"/>
      <c r="B99" s="168"/>
      <c r="C99" s="197" t="s">
        <v>212</v>
      </c>
      <c r="D99" s="171"/>
      <c r="E99" s="174">
        <v>3.5</v>
      </c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177"/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111</v>
      </c>
      <c r="AF99" s="161">
        <v>0</v>
      </c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ht="22.5" outlineLevel="1" x14ac:dyDescent="0.2">
      <c r="A100" s="162">
        <v>27</v>
      </c>
      <c r="B100" s="168" t="s">
        <v>213</v>
      </c>
      <c r="C100" s="196" t="s">
        <v>214</v>
      </c>
      <c r="D100" s="170" t="s">
        <v>215</v>
      </c>
      <c r="E100" s="173">
        <v>8</v>
      </c>
      <c r="F100" s="177"/>
      <c r="G100" s="177"/>
      <c r="H100" s="177">
        <v>634.82000000000005</v>
      </c>
      <c r="I100" s="177">
        <f>ROUND(E100*H100,2)</f>
        <v>5078.5600000000004</v>
      </c>
      <c r="J100" s="177">
        <v>160.17999999999995</v>
      </c>
      <c r="K100" s="177">
        <f>ROUND(E100*J100,2)</f>
        <v>1281.44</v>
      </c>
      <c r="L100" s="177">
        <v>21</v>
      </c>
      <c r="M100" s="177">
        <f>G100*(1+L100/100)</f>
        <v>0</v>
      </c>
      <c r="N100" s="177">
        <v>7.5800000000000006E-2</v>
      </c>
      <c r="O100" s="177">
        <f>ROUND(E100*N100,2)</f>
        <v>0.61</v>
      </c>
      <c r="P100" s="177">
        <v>0</v>
      </c>
      <c r="Q100" s="177">
        <f>ROUND(E100*P100,2)</f>
        <v>0</v>
      </c>
      <c r="R100" s="177"/>
      <c r="S100" s="177"/>
      <c r="T100" s="178">
        <v>0.5</v>
      </c>
      <c r="U100" s="177">
        <f>ROUND(E100*T100,2)</f>
        <v>4</v>
      </c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107</v>
      </c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ht="22.5" outlineLevel="1" x14ac:dyDescent="0.2">
      <c r="A101" s="162">
        <v>28</v>
      </c>
      <c r="B101" s="168" t="s">
        <v>216</v>
      </c>
      <c r="C101" s="196" t="s">
        <v>217</v>
      </c>
      <c r="D101" s="170" t="s">
        <v>106</v>
      </c>
      <c r="E101" s="173">
        <v>15.875</v>
      </c>
      <c r="F101" s="177"/>
      <c r="G101" s="177"/>
      <c r="H101" s="177">
        <v>506.55</v>
      </c>
      <c r="I101" s="177">
        <f>ROUND(E101*H101,2)</f>
        <v>8041.48</v>
      </c>
      <c r="J101" s="177">
        <v>351.45</v>
      </c>
      <c r="K101" s="177">
        <f>ROUND(E101*J101,2)</f>
        <v>5579.27</v>
      </c>
      <c r="L101" s="177">
        <v>21</v>
      </c>
      <c r="M101" s="177">
        <f>G101*(1+L101/100)</f>
        <v>0</v>
      </c>
      <c r="N101" s="177">
        <v>1.7</v>
      </c>
      <c r="O101" s="177">
        <f>ROUND(E101*N101,2)</f>
        <v>26.99</v>
      </c>
      <c r="P101" s="177">
        <v>0</v>
      </c>
      <c r="Q101" s="177">
        <f>ROUND(E101*P101,2)</f>
        <v>0</v>
      </c>
      <c r="R101" s="177"/>
      <c r="S101" s="177"/>
      <c r="T101" s="178">
        <v>1.587</v>
      </c>
      <c r="U101" s="177">
        <f>ROUND(E101*T101,2)</f>
        <v>25.19</v>
      </c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 t="s">
        <v>107</v>
      </c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</row>
    <row r="102" spans="1:60" outlineLevel="1" x14ac:dyDescent="0.2">
      <c r="A102" s="162"/>
      <c r="B102" s="168"/>
      <c r="C102" s="197" t="s">
        <v>218</v>
      </c>
      <c r="D102" s="171"/>
      <c r="E102" s="174">
        <v>15.875</v>
      </c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8"/>
      <c r="U102" s="177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111</v>
      </c>
      <c r="AF102" s="161">
        <v>0</v>
      </c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x14ac:dyDescent="0.2">
      <c r="A103" s="163" t="s">
        <v>102</v>
      </c>
      <c r="B103" s="169" t="s">
        <v>69</v>
      </c>
      <c r="C103" s="198" t="s">
        <v>70</v>
      </c>
      <c r="D103" s="172"/>
      <c r="E103" s="175"/>
      <c r="F103" s="179"/>
      <c r="G103" s="179">
        <f>SUMIF(AE104:AE112,"&lt;&gt;NOR",G104:G112)</f>
        <v>0</v>
      </c>
      <c r="H103" s="179"/>
      <c r="I103" s="179">
        <f>SUM(I104:I112)</f>
        <v>20618.990000000002</v>
      </c>
      <c r="J103" s="179"/>
      <c r="K103" s="179">
        <f>SUM(K104:K112)</f>
        <v>17148.259999999998</v>
      </c>
      <c r="L103" s="179"/>
      <c r="M103" s="179">
        <f>SUM(M104:M112)</f>
        <v>0</v>
      </c>
      <c r="N103" s="179"/>
      <c r="O103" s="179">
        <f>SUM(O104:O112)</f>
        <v>34.74</v>
      </c>
      <c r="P103" s="179"/>
      <c r="Q103" s="179">
        <f>SUM(Q104:Q112)</f>
        <v>0</v>
      </c>
      <c r="R103" s="179"/>
      <c r="S103" s="179"/>
      <c r="T103" s="180"/>
      <c r="U103" s="179">
        <f>SUM(U104:U112)</f>
        <v>67.95</v>
      </c>
      <c r="AE103" t="s">
        <v>103</v>
      </c>
    </row>
    <row r="104" spans="1:60" ht="22.5" outlineLevel="1" x14ac:dyDescent="0.2">
      <c r="A104" s="162">
        <v>29</v>
      </c>
      <c r="B104" s="168" t="s">
        <v>219</v>
      </c>
      <c r="C104" s="196" t="s">
        <v>220</v>
      </c>
      <c r="D104" s="170" t="s">
        <v>106</v>
      </c>
      <c r="E104" s="173">
        <v>3.51</v>
      </c>
      <c r="F104" s="177"/>
      <c r="G104" s="177"/>
      <c r="H104" s="177">
        <v>2442.52</v>
      </c>
      <c r="I104" s="177">
        <f>ROUND(E104*H104,2)</f>
        <v>8573.25</v>
      </c>
      <c r="J104" s="177">
        <v>642.48</v>
      </c>
      <c r="K104" s="177">
        <f>ROUND(E104*J104,2)</f>
        <v>2255.1</v>
      </c>
      <c r="L104" s="177">
        <v>21</v>
      </c>
      <c r="M104" s="177">
        <f>G104*(1+L104/100)</f>
        <v>0</v>
      </c>
      <c r="N104" s="177">
        <v>2.5449999999999999</v>
      </c>
      <c r="O104" s="177">
        <f>ROUND(E104*N104,2)</f>
        <v>8.93</v>
      </c>
      <c r="P104" s="177">
        <v>0</v>
      </c>
      <c r="Q104" s="177">
        <f>ROUND(E104*P104,2)</f>
        <v>0</v>
      </c>
      <c r="R104" s="177"/>
      <c r="S104" s="177"/>
      <c r="T104" s="178">
        <v>2.58</v>
      </c>
      <c r="U104" s="177">
        <f>ROUND(E104*T104,2)</f>
        <v>9.06</v>
      </c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107</v>
      </c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outlineLevel="1" x14ac:dyDescent="0.2">
      <c r="A105" s="162"/>
      <c r="B105" s="168"/>
      <c r="C105" s="197" t="s">
        <v>221</v>
      </c>
      <c r="D105" s="171"/>
      <c r="E105" s="174">
        <v>3.51</v>
      </c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8"/>
      <c r="U105" s="177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111</v>
      </c>
      <c r="AF105" s="161">
        <v>0</v>
      </c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outlineLevel="1" x14ac:dyDescent="0.2">
      <c r="A106" s="162">
        <v>30</v>
      </c>
      <c r="B106" s="168" t="s">
        <v>222</v>
      </c>
      <c r="C106" s="196" t="s">
        <v>223</v>
      </c>
      <c r="D106" s="170" t="s">
        <v>119</v>
      </c>
      <c r="E106" s="173">
        <v>87.75</v>
      </c>
      <c r="F106" s="177"/>
      <c r="G106" s="177"/>
      <c r="H106" s="177">
        <v>51.39</v>
      </c>
      <c r="I106" s="177">
        <f>ROUND(E106*H106,2)</f>
        <v>4509.47</v>
      </c>
      <c r="J106" s="177">
        <v>35.209999999999994</v>
      </c>
      <c r="K106" s="177">
        <f>ROUND(E106*J106,2)</f>
        <v>3089.68</v>
      </c>
      <c r="L106" s="177">
        <v>21</v>
      </c>
      <c r="M106" s="177">
        <f>G106*(1+L106/100)</f>
        <v>0</v>
      </c>
      <c r="N106" s="177">
        <v>2.3E-3</v>
      </c>
      <c r="O106" s="177">
        <f>ROUND(E106*N106,2)</f>
        <v>0.2</v>
      </c>
      <c r="P106" s="177">
        <v>0</v>
      </c>
      <c r="Q106" s="177">
        <f>ROUND(E106*P106,2)</f>
        <v>0</v>
      </c>
      <c r="R106" s="177"/>
      <c r="S106" s="177"/>
      <c r="T106" s="178">
        <v>0.14299999999999999</v>
      </c>
      <c r="U106" s="177">
        <f>ROUND(E106*T106,2)</f>
        <v>12.55</v>
      </c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107</v>
      </c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outlineLevel="1" x14ac:dyDescent="0.2">
      <c r="A107" s="162"/>
      <c r="B107" s="168"/>
      <c r="C107" s="249" t="s">
        <v>224</v>
      </c>
      <c r="D107" s="250"/>
      <c r="E107" s="251"/>
      <c r="F107" s="252"/>
      <c r="G107" s="253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8"/>
      <c r="U107" s="177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109</v>
      </c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4" t="str">
        <f>C107</f>
        <v>obalení lože kameniva a drenáže</v>
      </c>
      <c r="BB107" s="161"/>
      <c r="BC107" s="161"/>
      <c r="BD107" s="161"/>
      <c r="BE107" s="161"/>
      <c r="BF107" s="161"/>
      <c r="BG107" s="161"/>
      <c r="BH107" s="161"/>
    </row>
    <row r="108" spans="1:60" outlineLevel="1" x14ac:dyDescent="0.2">
      <c r="A108" s="162"/>
      <c r="B108" s="168"/>
      <c r="C108" s="197" t="s">
        <v>225</v>
      </c>
      <c r="D108" s="171"/>
      <c r="E108" s="174">
        <v>87.75</v>
      </c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8"/>
      <c r="U108" s="177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111</v>
      </c>
      <c r="AF108" s="161">
        <v>0</v>
      </c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ht="22.5" outlineLevel="1" x14ac:dyDescent="0.2">
      <c r="A109" s="162">
        <v>31</v>
      </c>
      <c r="B109" s="168" t="s">
        <v>226</v>
      </c>
      <c r="C109" s="196" t="s">
        <v>227</v>
      </c>
      <c r="D109" s="170" t="s">
        <v>152</v>
      </c>
      <c r="E109" s="173">
        <v>58.5</v>
      </c>
      <c r="F109" s="177"/>
      <c r="G109" s="177"/>
      <c r="H109" s="177">
        <v>126.66</v>
      </c>
      <c r="I109" s="177">
        <f>ROUND(E109*H109,2)</f>
        <v>7409.61</v>
      </c>
      <c r="J109" s="177">
        <v>186.84</v>
      </c>
      <c r="K109" s="177">
        <f>ROUND(E109*J109,2)</f>
        <v>10930.14</v>
      </c>
      <c r="L109" s="177">
        <v>21</v>
      </c>
      <c r="M109" s="177">
        <f>G109*(1+L109/100)</f>
        <v>0</v>
      </c>
      <c r="N109" s="177">
        <v>0.43051</v>
      </c>
      <c r="O109" s="177">
        <f>ROUND(E109*N109,2)</f>
        <v>25.18</v>
      </c>
      <c r="P109" s="177">
        <v>0</v>
      </c>
      <c r="Q109" s="177">
        <f>ROUND(E109*P109,2)</f>
        <v>0</v>
      </c>
      <c r="R109" s="177"/>
      <c r="S109" s="177"/>
      <c r="T109" s="178">
        <v>0.77873999999999999</v>
      </c>
      <c r="U109" s="177">
        <f>ROUND(E109*T109,2)</f>
        <v>45.56</v>
      </c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153</v>
      </c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outlineLevel="1" x14ac:dyDescent="0.2">
      <c r="A110" s="162"/>
      <c r="B110" s="168"/>
      <c r="C110" s="197" t="s">
        <v>228</v>
      </c>
      <c r="D110" s="171"/>
      <c r="E110" s="174">
        <v>55</v>
      </c>
      <c r="F110" s="177"/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8"/>
      <c r="U110" s="177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111</v>
      </c>
      <c r="AF110" s="161">
        <v>0</v>
      </c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/>
      <c r="B111" s="168"/>
      <c r="C111" s="197" t="s">
        <v>229</v>
      </c>
      <c r="D111" s="171"/>
      <c r="E111" s="174">
        <v>3.5</v>
      </c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8"/>
      <c r="U111" s="177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111</v>
      </c>
      <c r="AF111" s="161">
        <v>0</v>
      </c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>
        <v>32</v>
      </c>
      <c r="B112" s="168" t="s">
        <v>230</v>
      </c>
      <c r="C112" s="196" t="s">
        <v>231</v>
      </c>
      <c r="D112" s="170" t="s">
        <v>232</v>
      </c>
      <c r="E112" s="173">
        <v>1</v>
      </c>
      <c r="F112" s="177"/>
      <c r="G112" s="177"/>
      <c r="H112" s="177">
        <v>126.66</v>
      </c>
      <c r="I112" s="177">
        <f>ROUND(E112*H112,2)</f>
        <v>126.66</v>
      </c>
      <c r="J112" s="177">
        <v>873.34</v>
      </c>
      <c r="K112" s="177">
        <f>ROUND(E112*J112,2)</f>
        <v>873.34</v>
      </c>
      <c r="L112" s="177">
        <v>21</v>
      </c>
      <c r="M112" s="177">
        <f>G112*(1+L112/100)</f>
        <v>0</v>
      </c>
      <c r="N112" s="177">
        <v>0.43051</v>
      </c>
      <c r="O112" s="177">
        <f>ROUND(E112*N112,2)</f>
        <v>0.43</v>
      </c>
      <c r="P112" s="177">
        <v>0</v>
      </c>
      <c r="Q112" s="177">
        <f>ROUND(E112*P112,2)</f>
        <v>0</v>
      </c>
      <c r="R112" s="177"/>
      <c r="S112" s="177"/>
      <c r="T112" s="178">
        <v>0.77873999999999999</v>
      </c>
      <c r="U112" s="177">
        <f>ROUND(E112*T112,2)</f>
        <v>0.78</v>
      </c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107</v>
      </c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x14ac:dyDescent="0.2">
      <c r="A113" s="163" t="s">
        <v>102</v>
      </c>
      <c r="B113" s="169" t="s">
        <v>71</v>
      </c>
      <c r="C113" s="198" t="s">
        <v>72</v>
      </c>
      <c r="D113" s="172"/>
      <c r="E113" s="175"/>
      <c r="F113" s="179"/>
      <c r="G113" s="179">
        <f>SUMIF(AE114:AE123,"&lt;&gt;NOR",G114:G123)</f>
        <v>0</v>
      </c>
      <c r="H113" s="179"/>
      <c r="I113" s="179">
        <f>SUM(I114:I123)</f>
        <v>823.12</v>
      </c>
      <c r="J113" s="179"/>
      <c r="K113" s="179">
        <f>SUM(K114:K123)</f>
        <v>36301.240000000005</v>
      </c>
      <c r="L113" s="179"/>
      <c r="M113" s="179">
        <f>SUM(M114:M123)</f>
        <v>0</v>
      </c>
      <c r="N113" s="179"/>
      <c r="O113" s="179">
        <f>SUM(O114:O123)</f>
        <v>0.04</v>
      </c>
      <c r="P113" s="179"/>
      <c r="Q113" s="179">
        <f>SUM(Q114:Q123)</f>
        <v>16.689999999999998</v>
      </c>
      <c r="R113" s="179"/>
      <c r="S113" s="179"/>
      <c r="T113" s="180"/>
      <c r="U113" s="179">
        <f>SUM(U114:U123)</f>
        <v>126.38</v>
      </c>
      <c r="AE113" t="s">
        <v>103</v>
      </c>
    </row>
    <row r="114" spans="1:60" outlineLevel="1" x14ac:dyDescent="0.2">
      <c r="A114" s="162">
        <v>33</v>
      </c>
      <c r="B114" s="168" t="s">
        <v>233</v>
      </c>
      <c r="C114" s="196" t="s">
        <v>234</v>
      </c>
      <c r="D114" s="170" t="s">
        <v>106</v>
      </c>
      <c r="E114" s="173">
        <v>5.0839999999999996</v>
      </c>
      <c r="F114" s="177"/>
      <c r="G114" s="177"/>
      <c r="H114" s="177">
        <v>34.869999999999997</v>
      </c>
      <c r="I114" s="177">
        <f>ROUND(E114*H114,2)</f>
        <v>177.28</v>
      </c>
      <c r="J114" s="177">
        <v>5455.13</v>
      </c>
      <c r="K114" s="177">
        <f>ROUND(E114*J114,2)</f>
        <v>27733.88</v>
      </c>
      <c r="L114" s="177">
        <v>21</v>
      </c>
      <c r="M114" s="177">
        <f>G114*(1+L114/100)</f>
        <v>0</v>
      </c>
      <c r="N114" s="177">
        <v>1.47E-3</v>
      </c>
      <c r="O114" s="177">
        <f>ROUND(E114*N114,2)</f>
        <v>0.01</v>
      </c>
      <c r="P114" s="177">
        <v>2.4</v>
      </c>
      <c r="Q114" s="177">
        <f>ROUND(E114*P114,2)</f>
        <v>12.2</v>
      </c>
      <c r="R114" s="177"/>
      <c r="S114" s="177"/>
      <c r="T114" s="178">
        <v>15.183999999999999</v>
      </c>
      <c r="U114" s="177">
        <f>ROUND(E114*T114,2)</f>
        <v>77.2</v>
      </c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153</v>
      </c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/>
      <c r="B115" s="168"/>
      <c r="C115" s="197" t="s">
        <v>235</v>
      </c>
      <c r="D115" s="171"/>
      <c r="E115" s="174">
        <v>5.0839999999999996</v>
      </c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8"/>
      <c r="U115" s="177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111</v>
      </c>
      <c r="AF115" s="161">
        <v>0</v>
      </c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outlineLevel="1" x14ac:dyDescent="0.2">
      <c r="A116" s="162">
        <v>34</v>
      </c>
      <c r="B116" s="168" t="s">
        <v>236</v>
      </c>
      <c r="C116" s="196" t="s">
        <v>237</v>
      </c>
      <c r="D116" s="170" t="s">
        <v>152</v>
      </c>
      <c r="E116" s="173">
        <v>4.2</v>
      </c>
      <c r="F116" s="177"/>
      <c r="G116" s="177"/>
      <c r="H116" s="177">
        <v>0</v>
      </c>
      <c r="I116" s="177">
        <f>ROUND(E116*H116,2)</f>
        <v>0</v>
      </c>
      <c r="J116" s="177">
        <v>151.5</v>
      </c>
      <c r="K116" s="177">
        <f>ROUND(E116*J116,2)</f>
        <v>636.29999999999995</v>
      </c>
      <c r="L116" s="177">
        <v>21</v>
      </c>
      <c r="M116" s="177">
        <f>G116*(1+L116/100)</f>
        <v>0</v>
      </c>
      <c r="N116" s="177">
        <v>0</v>
      </c>
      <c r="O116" s="177">
        <f>ROUND(E116*N116,2)</f>
        <v>0</v>
      </c>
      <c r="P116" s="177">
        <v>7.0000000000000007E-2</v>
      </c>
      <c r="Q116" s="177">
        <f>ROUND(E116*P116,2)</f>
        <v>0.28999999999999998</v>
      </c>
      <c r="R116" s="177"/>
      <c r="S116" s="177"/>
      <c r="T116" s="178">
        <v>0.64</v>
      </c>
      <c r="U116" s="177">
        <f>ROUND(E116*T116,2)</f>
        <v>2.69</v>
      </c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 t="s">
        <v>107</v>
      </c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</row>
    <row r="117" spans="1:60" outlineLevel="1" x14ac:dyDescent="0.2">
      <c r="A117" s="162"/>
      <c r="B117" s="168"/>
      <c r="C117" s="197" t="s">
        <v>154</v>
      </c>
      <c r="D117" s="171"/>
      <c r="E117" s="174">
        <v>4.2</v>
      </c>
      <c r="F117" s="177"/>
      <c r="G117" s="177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8"/>
      <c r="U117" s="177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111</v>
      </c>
      <c r="AF117" s="161">
        <v>0</v>
      </c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>
        <v>35</v>
      </c>
      <c r="B118" s="168" t="s">
        <v>238</v>
      </c>
      <c r="C118" s="196" t="s">
        <v>239</v>
      </c>
      <c r="D118" s="170" t="s">
        <v>119</v>
      </c>
      <c r="E118" s="173">
        <v>10.119999999999999</v>
      </c>
      <c r="F118" s="177"/>
      <c r="G118" s="177"/>
      <c r="H118" s="177">
        <v>0</v>
      </c>
      <c r="I118" s="177">
        <f>ROUND(E118*H118,2)</f>
        <v>0</v>
      </c>
      <c r="J118" s="177">
        <v>441.5</v>
      </c>
      <c r="K118" s="177">
        <f>ROUND(E118*J118,2)</f>
        <v>4467.9799999999996</v>
      </c>
      <c r="L118" s="177">
        <v>21</v>
      </c>
      <c r="M118" s="177">
        <f>G118*(1+L118/100)</f>
        <v>0</v>
      </c>
      <c r="N118" s="177">
        <v>0</v>
      </c>
      <c r="O118" s="177">
        <f>ROUND(E118*N118,2)</f>
        <v>0</v>
      </c>
      <c r="P118" s="177">
        <v>0.22</v>
      </c>
      <c r="Q118" s="177">
        <f>ROUND(E118*P118,2)</f>
        <v>2.23</v>
      </c>
      <c r="R118" s="177"/>
      <c r="S118" s="177"/>
      <c r="T118" s="178">
        <v>1.7007000000000001</v>
      </c>
      <c r="U118" s="177">
        <f>ROUND(E118*T118,2)</f>
        <v>17.21</v>
      </c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153</v>
      </c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outlineLevel="1" x14ac:dyDescent="0.2">
      <c r="A119" s="162"/>
      <c r="B119" s="168"/>
      <c r="C119" s="249" t="s">
        <v>240</v>
      </c>
      <c r="D119" s="250"/>
      <c r="E119" s="251"/>
      <c r="F119" s="252"/>
      <c r="G119" s="253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8"/>
      <c r="U119" s="177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 t="s">
        <v>109</v>
      </c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4" t="str">
        <f>C119</f>
        <v>podlaha anglických dvorků vč. vpustí</v>
      </c>
      <c r="BB119" s="161"/>
      <c r="BC119" s="161"/>
      <c r="BD119" s="161"/>
      <c r="BE119" s="161"/>
      <c r="BF119" s="161"/>
      <c r="BG119" s="161"/>
      <c r="BH119" s="161"/>
    </row>
    <row r="120" spans="1:60" outlineLevel="1" x14ac:dyDescent="0.2">
      <c r="A120" s="162"/>
      <c r="B120" s="168"/>
      <c r="C120" s="197" t="s">
        <v>241</v>
      </c>
      <c r="D120" s="171"/>
      <c r="E120" s="174">
        <v>10.119999999999999</v>
      </c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8"/>
      <c r="U120" s="177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 t="s">
        <v>111</v>
      </c>
      <c r="AF120" s="161">
        <v>0</v>
      </c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</row>
    <row r="121" spans="1:60" outlineLevel="1" x14ac:dyDescent="0.2">
      <c r="A121" s="162">
        <v>36</v>
      </c>
      <c r="B121" s="168" t="s">
        <v>242</v>
      </c>
      <c r="C121" s="196" t="s">
        <v>243</v>
      </c>
      <c r="D121" s="170" t="s">
        <v>152</v>
      </c>
      <c r="E121" s="173">
        <v>55.2</v>
      </c>
      <c r="F121" s="177"/>
      <c r="G121" s="177"/>
      <c r="H121" s="177">
        <v>11.7</v>
      </c>
      <c r="I121" s="177">
        <f>ROUND(E121*H121,2)</f>
        <v>645.84</v>
      </c>
      <c r="J121" s="177">
        <v>47.5</v>
      </c>
      <c r="K121" s="177">
        <f>ROUND(E121*J121,2)</f>
        <v>2622</v>
      </c>
      <c r="L121" s="177">
        <v>21</v>
      </c>
      <c r="M121" s="177">
        <f>G121*(1+L121/100)</f>
        <v>0</v>
      </c>
      <c r="N121" s="177">
        <v>4.8999999999999998E-4</v>
      </c>
      <c r="O121" s="177">
        <f>ROUND(E121*N121,2)</f>
        <v>0.03</v>
      </c>
      <c r="P121" s="177">
        <v>4.0000000000000001E-3</v>
      </c>
      <c r="Q121" s="177">
        <f>ROUND(E121*P121,2)</f>
        <v>0.22</v>
      </c>
      <c r="R121" s="177"/>
      <c r="S121" s="177"/>
      <c r="T121" s="178">
        <v>0.20799999999999999</v>
      </c>
      <c r="U121" s="177">
        <f>ROUND(E121*T121,2)</f>
        <v>11.48</v>
      </c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107</v>
      </c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outlineLevel="1" x14ac:dyDescent="0.2">
      <c r="A122" s="162">
        <v>37</v>
      </c>
      <c r="B122" s="168" t="s">
        <v>244</v>
      </c>
      <c r="C122" s="196" t="s">
        <v>245</v>
      </c>
      <c r="D122" s="170" t="s">
        <v>152</v>
      </c>
      <c r="E122" s="173">
        <v>25.8</v>
      </c>
      <c r="F122" s="177"/>
      <c r="G122" s="177"/>
      <c r="H122" s="177">
        <v>0</v>
      </c>
      <c r="I122" s="177">
        <f>ROUND(E122*H122,2)</f>
        <v>0</v>
      </c>
      <c r="J122" s="177">
        <v>32.6</v>
      </c>
      <c r="K122" s="177">
        <f>ROUND(E122*J122,2)</f>
        <v>841.08</v>
      </c>
      <c r="L122" s="177">
        <v>21</v>
      </c>
      <c r="M122" s="177">
        <f>G122*(1+L122/100)</f>
        <v>0</v>
      </c>
      <c r="N122" s="177">
        <v>0</v>
      </c>
      <c r="O122" s="177">
        <f>ROUND(E122*N122,2)</f>
        <v>0</v>
      </c>
      <c r="P122" s="177">
        <v>6.8000000000000005E-2</v>
      </c>
      <c r="Q122" s="177">
        <f>ROUND(E122*P122,2)</f>
        <v>1.75</v>
      </c>
      <c r="R122" s="177"/>
      <c r="S122" s="177"/>
      <c r="T122" s="178">
        <v>0.69</v>
      </c>
      <c r="U122" s="177">
        <f>ROUND(E122*T122,2)</f>
        <v>17.8</v>
      </c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 t="s">
        <v>107</v>
      </c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</row>
    <row r="123" spans="1:60" outlineLevel="1" x14ac:dyDescent="0.2">
      <c r="A123" s="162"/>
      <c r="B123" s="168"/>
      <c r="C123" s="197" t="s">
        <v>246</v>
      </c>
      <c r="D123" s="171"/>
      <c r="E123" s="174">
        <v>25.8</v>
      </c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8"/>
      <c r="U123" s="177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 t="s">
        <v>111</v>
      </c>
      <c r="AF123" s="161">
        <v>0</v>
      </c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</row>
    <row r="124" spans="1:60" x14ac:dyDescent="0.2">
      <c r="A124" s="163" t="s">
        <v>102</v>
      </c>
      <c r="B124" s="169" t="s">
        <v>73</v>
      </c>
      <c r="C124" s="198" t="s">
        <v>74</v>
      </c>
      <c r="D124" s="172"/>
      <c r="E124" s="175"/>
      <c r="F124" s="179"/>
      <c r="G124" s="179">
        <f>SUMIF(AE125:AE133,"&lt;&gt;NOR",G125:G133)</f>
        <v>0</v>
      </c>
      <c r="H124" s="179"/>
      <c r="I124" s="179">
        <f>SUM(I125:I133)</f>
        <v>0</v>
      </c>
      <c r="J124" s="179"/>
      <c r="K124" s="179">
        <f>SUM(K125:K133)</f>
        <v>183847.3</v>
      </c>
      <c r="L124" s="179"/>
      <c r="M124" s="179">
        <f>SUM(M125:M133)</f>
        <v>0</v>
      </c>
      <c r="N124" s="179"/>
      <c r="O124" s="179">
        <f>SUM(O125:O133)</f>
        <v>0</v>
      </c>
      <c r="P124" s="179"/>
      <c r="Q124" s="179">
        <f>SUM(Q125:Q133)</f>
        <v>0</v>
      </c>
      <c r="R124" s="179"/>
      <c r="S124" s="179"/>
      <c r="T124" s="180"/>
      <c r="U124" s="179">
        <f>SUM(U125:U133)</f>
        <v>331.37</v>
      </c>
      <c r="AE124" t="s">
        <v>103</v>
      </c>
    </row>
    <row r="125" spans="1:60" outlineLevel="1" x14ac:dyDescent="0.2">
      <c r="A125" s="162">
        <v>38</v>
      </c>
      <c r="B125" s="168" t="s">
        <v>247</v>
      </c>
      <c r="C125" s="196" t="s">
        <v>248</v>
      </c>
      <c r="D125" s="170" t="s">
        <v>148</v>
      </c>
      <c r="E125" s="173">
        <v>231.4</v>
      </c>
      <c r="F125" s="177"/>
      <c r="G125" s="177"/>
      <c r="H125" s="177">
        <v>0</v>
      </c>
      <c r="I125" s="177">
        <f>ROUND(E125*H125,2)</f>
        <v>0</v>
      </c>
      <c r="J125" s="177">
        <v>205</v>
      </c>
      <c r="K125" s="177">
        <f>ROUND(E125*J125,2)</f>
        <v>47437</v>
      </c>
      <c r="L125" s="177">
        <v>21</v>
      </c>
      <c r="M125" s="177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77"/>
      <c r="S125" s="177"/>
      <c r="T125" s="178">
        <v>0.94199999999999995</v>
      </c>
      <c r="U125" s="177">
        <f>ROUND(E125*T125,2)</f>
        <v>217.98</v>
      </c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107</v>
      </c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outlineLevel="1" x14ac:dyDescent="0.2">
      <c r="A126" s="162"/>
      <c r="B126" s="168"/>
      <c r="C126" s="197" t="s">
        <v>249</v>
      </c>
      <c r="D126" s="171"/>
      <c r="E126" s="174"/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8"/>
      <c r="U126" s="177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111</v>
      </c>
      <c r="AF126" s="161">
        <v>0</v>
      </c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outlineLevel="1" x14ac:dyDescent="0.2">
      <c r="A127" s="162"/>
      <c r="B127" s="168"/>
      <c r="C127" s="197" t="s">
        <v>250</v>
      </c>
      <c r="D127" s="171"/>
      <c r="E127" s="174">
        <v>216.68</v>
      </c>
      <c r="F127" s="177"/>
      <c r="G127" s="177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8"/>
      <c r="U127" s="177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 t="s">
        <v>111</v>
      </c>
      <c r="AF127" s="161">
        <v>0</v>
      </c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</row>
    <row r="128" spans="1:60" outlineLevel="1" x14ac:dyDescent="0.2">
      <c r="A128" s="162"/>
      <c r="B128" s="168"/>
      <c r="C128" s="197" t="s">
        <v>251</v>
      </c>
      <c r="D128" s="171"/>
      <c r="E128" s="174"/>
      <c r="F128" s="177"/>
      <c r="G128" s="177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8"/>
      <c r="U128" s="177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111</v>
      </c>
      <c r="AF128" s="161">
        <v>0</v>
      </c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</row>
    <row r="129" spans="1:60" outlineLevel="1" x14ac:dyDescent="0.2">
      <c r="A129" s="162"/>
      <c r="B129" s="168"/>
      <c r="C129" s="197" t="s">
        <v>252</v>
      </c>
      <c r="D129" s="171"/>
      <c r="E129" s="174">
        <v>14.72</v>
      </c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8"/>
      <c r="U129" s="177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 t="s">
        <v>111</v>
      </c>
      <c r="AF129" s="161">
        <v>0</v>
      </c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</row>
    <row r="130" spans="1:60" outlineLevel="1" x14ac:dyDescent="0.2">
      <c r="A130" s="162">
        <v>39</v>
      </c>
      <c r="B130" s="168" t="s">
        <v>253</v>
      </c>
      <c r="C130" s="196" t="s">
        <v>254</v>
      </c>
      <c r="D130" s="170" t="s">
        <v>148</v>
      </c>
      <c r="E130" s="173">
        <v>231.4</v>
      </c>
      <c r="F130" s="177"/>
      <c r="G130" s="177"/>
      <c r="H130" s="177">
        <v>0</v>
      </c>
      <c r="I130" s="177">
        <f>ROUND(E130*H130,2)</f>
        <v>0</v>
      </c>
      <c r="J130" s="177">
        <v>258.5</v>
      </c>
      <c r="K130" s="177">
        <f>ROUND(E130*J130,2)</f>
        <v>59816.9</v>
      </c>
      <c r="L130" s="177">
        <v>21</v>
      </c>
      <c r="M130" s="177">
        <f>G130*(1+L130/100)</f>
        <v>0</v>
      </c>
      <c r="N130" s="177">
        <v>0</v>
      </c>
      <c r="O130" s="177">
        <f>ROUND(E130*N130,2)</f>
        <v>0</v>
      </c>
      <c r="P130" s="177">
        <v>0</v>
      </c>
      <c r="Q130" s="177">
        <f>ROUND(E130*P130,2)</f>
        <v>0</v>
      </c>
      <c r="R130" s="177"/>
      <c r="S130" s="177"/>
      <c r="T130" s="178">
        <v>0.49</v>
      </c>
      <c r="U130" s="177">
        <f>ROUND(E130*T130,2)</f>
        <v>113.39</v>
      </c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 t="s">
        <v>107</v>
      </c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</row>
    <row r="131" spans="1:60" outlineLevel="1" x14ac:dyDescent="0.2">
      <c r="A131" s="162">
        <v>40</v>
      </c>
      <c r="B131" s="168" t="s">
        <v>255</v>
      </c>
      <c r="C131" s="196" t="s">
        <v>256</v>
      </c>
      <c r="D131" s="170" t="s">
        <v>148</v>
      </c>
      <c r="E131" s="173">
        <v>2314</v>
      </c>
      <c r="F131" s="177"/>
      <c r="G131" s="177"/>
      <c r="H131" s="177">
        <v>0</v>
      </c>
      <c r="I131" s="177">
        <f>ROUND(E131*H131,2)</f>
        <v>0</v>
      </c>
      <c r="J131" s="177">
        <v>15.1</v>
      </c>
      <c r="K131" s="177">
        <f>ROUND(E131*J131,2)</f>
        <v>34941.4</v>
      </c>
      <c r="L131" s="177">
        <v>21</v>
      </c>
      <c r="M131" s="177">
        <f>G131*(1+L131/100)</f>
        <v>0</v>
      </c>
      <c r="N131" s="177">
        <v>0</v>
      </c>
      <c r="O131" s="177">
        <f>ROUND(E131*N131,2)</f>
        <v>0</v>
      </c>
      <c r="P131" s="177">
        <v>0</v>
      </c>
      <c r="Q131" s="177">
        <f>ROUND(E131*P131,2)</f>
        <v>0</v>
      </c>
      <c r="R131" s="177"/>
      <c r="S131" s="177"/>
      <c r="T131" s="178">
        <v>0</v>
      </c>
      <c r="U131" s="177">
        <f>ROUND(E131*T131,2)</f>
        <v>0</v>
      </c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 t="s">
        <v>107</v>
      </c>
      <c r="AF131" s="161"/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</row>
    <row r="132" spans="1:60" outlineLevel="1" x14ac:dyDescent="0.2">
      <c r="A132" s="162">
        <v>41</v>
      </c>
      <c r="B132" s="168" t="s">
        <v>257</v>
      </c>
      <c r="C132" s="196" t="s">
        <v>258</v>
      </c>
      <c r="D132" s="170" t="s">
        <v>148</v>
      </c>
      <c r="E132" s="173">
        <v>14.72</v>
      </c>
      <c r="F132" s="177"/>
      <c r="G132" s="177"/>
      <c r="H132" s="177">
        <v>0</v>
      </c>
      <c r="I132" s="177">
        <f>ROUND(E132*H132,2)</f>
        <v>0</v>
      </c>
      <c r="J132" s="177">
        <v>180</v>
      </c>
      <c r="K132" s="177">
        <f>ROUND(E132*J132,2)</f>
        <v>2649.6</v>
      </c>
      <c r="L132" s="177">
        <v>21</v>
      </c>
      <c r="M132" s="177">
        <f>G132*(1+L132/100)</f>
        <v>0</v>
      </c>
      <c r="N132" s="177">
        <v>0</v>
      </c>
      <c r="O132" s="177">
        <f>ROUND(E132*N132,2)</f>
        <v>0</v>
      </c>
      <c r="P132" s="177">
        <v>0</v>
      </c>
      <c r="Q132" s="177">
        <f>ROUND(E132*P132,2)</f>
        <v>0</v>
      </c>
      <c r="R132" s="177"/>
      <c r="S132" s="177"/>
      <c r="T132" s="178">
        <v>0</v>
      </c>
      <c r="U132" s="177">
        <f>ROUND(E132*T132,2)</f>
        <v>0</v>
      </c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 t="s">
        <v>107</v>
      </c>
      <c r="AF132" s="161"/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1"/>
      <c r="BB132" s="161"/>
      <c r="BC132" s="161"/>
      <c r="BD132" s="161"/>
      <c r="BE132" s="161"/>
      <c r="BF132" s="161"/>
      <c r="BG132" s="161"/>
      <c r="BH132" s="161"/>
    </row>
    <row r="133" spans="1:60" outlineLevel="1" x14ac:dyDescent="0.2">
      <c r="A133" s="162">
        <v>42</v>
      </c>
      <c r="B133" s="168" t="s">
        <v>259</v>
      </c>
      <c r="C133" s="196" t="s">
        <v>260</v>
      </c>
      <c r="D133" s="170" t="s">
        <v>148</v>
      </c>
      <c r="E133" s="173">
        <v>216.68</v>
      </c>
      <c r="F133" s="177"/>
      <c r="G133" s="177"/>
      <c r="H133" s="177">
        <v>0</v>
      </c>
      <c r="I133" s="177">
        <f>ROUND(E133*H133,2)</f>
        <v>0</v>
      </c>
      <c r="J133" s="177">
        <v>180</v>
      </c>
      <c r="K133" s="177">
        <f>ROUND(E133*J133,2)</f>
        <v>39002.400000000001</v>
      </c>
      <c r="L133" s="177">
        <v>21</v>
      </c>
      <c r="M133" s="177">
        <f>G133*(1+L133/100)</f>
        <v>0</v>
      </c>
      <c r="N133" s="177">
        <v>0</v>
      </c>
      <c r="O133" s="177">
        <f>ROUND(E133*N133,2)</f>
        <v>0</v>
      </c>
      <c r="P133" s="177">
        <v>0</v>
      </c>
      <c r="Q133" s="177">
        <f>ROUND(E133*P133,2)</f>
        <v>0</v>
      </c>
      <c r="R133" s="177"/>
      <c r="S133" s="177"/>
      <c r="T133" s="178">
        <v>0</v>
      </c>
      <c r="U133" s="177">
        <f>ROUND(E133*T133,2)</f>
        <v>0</v>
      </c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107</v>
      </c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x14ac:dyDescent="0.2">
      <c r="A134" s="163" t="s">
        <v>102</v>
      </c>
      <c r="B134" s="169" t="s">
        <v>75</v>
      </c>
      <c r="C134" s="198" t="s">
        <v>26</v>
      </c>
      <c r="D134" s="172"/>
      <c r="E134" s="175"/>
      <c r="F134" s="179"/>
      <c r="G134" s="179">
        <f>SUMIF(AE135:AE137,"&lt;&gt;NOR",G135:G137)</f>
        <v>0</v>
      </c>
      <c r="H134" s="179"/>
      <c r="I134" s="179">
        <f>SUM(I135:I137)</f>
        <v>0</v>
      </c>
      <c r="J134" s="179"/>
      <c r="K134" s="179">
        <f>SUM(K135:K137)</f>
        <v>51500</v>
      </c>
      <c r="L134" s="179"/>
      <c r="M134" s="179">
        <f>SUM(M135:M137)</f>
        <v>0</v>
      </c>
      <c r="N134" s="179"/>
      <c r="O134" s="179">
        <f>SUM(O135:O137)</f>
        <v>0</v>
      </c>
      <c r="P134" s="179"/>
      <c r="Q134" s="179">
        <f>SUM(Q135:Q137)</f>
        <v>0</v>
      </c>
      <c r="R134" s="179"/>
      <c r="S134" s="179"/>
      <c r="T134" s="180"/>
      <c r="U134" s="179">
        <f>SUM(U135:U137)</f>
        <v>0</v>
      </c>
      <c r="AE134" t="s">
        <v>103</v>
      </c>
    </row>
    <row r="135" spans="1:60" outlineLevel="1" x14ac:dyDescent="0.2">
      <c r="A135" s="162">
        <v>43</v>
      </c>
      <c r="B135" s="168" t="s">
        <v>261</v>
      </c>
      <c r="C135" s="196" t="s">
        <v>262</v>
      </c>
      <c r="D135" s="170" t="s">
        <v>263</v>
      </c>
      <c r="E135" s="173">
        <v>1</v>
      </c>
      <c r="F135" s="177"/>
      <c r="G135" s="177"/>
      <c r="H135" s="177">
        <v>0</v>
      </c>
      <c r="I135" s="177">
        <f>ROUND(E135*H135,2)</f>
        <v>0</v>
      </c>
      <c r="J135" s="177">
        <v>2000</v>
      </c>
      <c r="K135" s="177">
        <f>ROUND(E135*J135,2)</f>
        <v>2000</v>
      </c>
      <c r="L135" s="177">
        <v>21</v>
      </c>
      <c r="M135" s="177">
        <f>G135*(1+L135/100)</f>
        <v>0</v>
      </c>
      <c r="N135" s="177">
        <v>0</v>
      </c>
      <c r="O135" s="177">
        <f>ROUND(E135*N135,2)</f>
        <v>0</v>
      </c>
      <c r="P135" s="177">
        <v>0</v>
      </c>
      <c r="Q135" s="177">
        <f>ROUND(E135*P135,2)</f>
        <v>0</v>
      </c>
      <c r="R135" s="177"/>
      <c r="S135" s="177"/>
      <c r="T135" s="178">
        <v>0</v>
      </c>
      <c r="U135" s="177">
        <f>ROUND(E135*T135,2)</f>
        <v>0</v>
      </c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 t="s">
        <v>107</v>
      </c>
      <c r="AF135" s="161"/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161"/>
      <c r="BE135" s="161"/>
      <c r="BF135" s="161"/>
      <c r="BG135" s="161"/>
      <c r="BH135" s="161"/>
    </row>
    <row r="136" spans="1:60" outlineLevel="1" x14ac:dyDescent="0.2">
      <c r="A136" s="162">
        <v>44</v>
      </c>
      <c r="B136" s="168" t="s">
        <v>264</v>
      </c>
      <c r="C136" s="196" t="s">
        <v>265</v>
      </c>
      <c r="D136" s="170" t="s">
        <v>263</v>
      </c>
      <c r="E136" s="173">
        <v>1</v>
      </c>
      <c r="F136" s="177"/>
      <c r="G136" s="177"/>
      <c r="H136" s="177">
        <v>0</v>
      </c>
      <c r="I136" s="177">
        <f>ROUND(E136*H136,2)</f>
        <v>0</v>
      </c>
      <c r="J136" s="177">
        <v>16500</v>
      </c>
      <c r="K136" s="177">
        <f>ROUND(E136*J136,2)</f>
        <v>16500</v>
      </c>
      <c r="L136" s="177">
        <v>21</v>
      </c>
      <c r="M136" s="177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7"/>
      <c r="S136" s="177"/>
      <c r="T136" s="178">
        <v>0</v>
      </c>
      <c r="U136" s="177">
        <f>ROUND(E136*T136,2)</f>
        <v>0</v>
      </c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 t="s">
        <v>107</v>
      </c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</row>
    <row r="137" spans="1:60" outlineLevel="1" x14ac:dyDescent="0.2">
      <c r="A137" s="190">
        <v>45</v>
      </c>
      <c r="B137" s="191" t="s">
        <v>266</v>
      </c>
      <c r="C137" s="199" t="s">
        <v>267</v>
      </c>
      <c r="D137" s="192" t="s">
        <v>263</v>
      </c>
      <c r="E137" s="193">
        <v>1</v>
      </c>
      <c r="F137" s="194"/>
      <c r="G137" s="194"/>
      <c r="H137" s="194">
        <v>0</v>
      </c>
      <c r="I137" s="194">
        <f>ROUND(E137*H137,2)</f>
        <v>0</v>
      </c>
      <c r="J137" s="194">
        <v>33000</v>
      </c>
      <c r="K137" s="194">
        <f>ROUND(E137*J137,2)</f>
        <v>33000</v>
      </c>
      <c r="L137" s="194">
        <v>21</v>
      </c>
      <c r="M137" s="194">
        <f>G137*(1+L137/100)</f>
        <v>0</v>
      </c>
      <c r="N137" s="194">
        <v>0</v>
      </c>
      <c r="O137" s="194">
        <f>ROUND(E137*N137,2)</f>
        <v>0</v>
      </c>
      <c r="P137" s="194">
        <v>0</v>
      </c>
      <c r="Q137" s="194">
        <f>ROUND(E137*P137,2)</f>
        <v>0</v>
      </c>
      <c r="R137" s="194"/>
      <c r="S137" s="194"/>
      <c r="T137" s="195">
        <v>0</v>
      </c>
      <c r="U137" s="194">
        <f>ROUND(E137*T137,2)</f>
        <v>0</v>
      </c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 t="s">
        <v>107</v>
      </c>
      <c r="AF137" s="161"/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</row>
    <row r="138" spans="1:60" x14ac:dyDescent="0.2">
      <c r="A138" s="6"/>
      <c r="B138" s="7" t="s">
        <v>139</v>
      </c>
      <c r="C138" s="200" t="s">
        <v>139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C138">
        <v>15</v>
      </c>
      <c r="AD138">
        <v>21</v>
      </c>
    </row>
    <row r="139" spans="1:60" x14ac:dyDescent="0.2">
      <c r="C139" s="201"/>
      <c r="D139" s="149"/>
      <c r="AE139" t="s">
        <v>268</v>
      </c>
    </row>
    <row r="140" spans="1:60" x14ac:dyDescent="0.2">
      <c r="D140" s="149"/>
    </row>
    <row r="141" spans="1:60" x14ac:dyDescent="0.2">
      <c r="D141" s="149"/>
    </row>
    <row r="142" spans="1:60" x14ac:dyDescent="0.2">
      <c r="D142" s="149"/>
    </row>
    <row r="143" spans="1:60" x14ac:dyDescent="0.2">
      <c r="D143" s="149"/>
    </row>
    <row r="144" spans="1:60" x14ac:dyDescent="0.2">
      <c r="D144" s="149"/>
    </row>
    <row r="145" spans="4:4" x14ac:dyDescent="0.2">
      <c r="D145" s="149"/>
    </row>
    <row r="146" spans="4:4" x14ac:dyDescent="0.2">
      <c r="D146" s="149"/>
    </row>
    <row r="147" spans="4:4" x14ac:dyDescent="0.2">
      <c r="D147" s="149"/>
    </row>
    <row r="148" spans="4:4" x14ac:dyDescent="0.2">
      <c r="D148" s="149"/>
    </row>
    <row r="149" spans="4:4" x14ac:dyDescent="0.2">
      <c r="D149" s="149"/>
    </row>
    <row r="150" spans="4:4" x14ac:dyDescent="0.2">
      <c r="D150" s="149"/>
    </row>
    <row r="151" spans="4:4" x14ac:dyDescent="0.2">
      <c r="D151" s="149"/>
    </row>
    <row r="152" spans="4:4" x14ac:dyDescent="0.2">
      <c r="D152" s="149"/>
    </row>
    <row r="153" spans="4:4" x14ac:dyDescent="0.2">
      <c r="D153" s="149"/>
    </row>
    <row r="154" spans="4:4" x14ac:dyDescent="0.2">
      <c r="D154" s="149"/>
    </row>
    <row r="155" spans="4:4" x14ac:dyDescent="0.2">
      <c r="D155" s="149"/>
    </row>
    <row r="156" spans="4:4" x14ac:dyDescent="0.2">
      <c r="D156" s="149"/>
    </row>
    <row r="157" spans="4:4" x14ac:dyDescent="0.2">
      <c r="D157" s="149"/>
    </row>
    <row r="158" spans="4:4" x14ac:dyDescent="0.2">
      <c r="D158" s="149"/>
    </row>
    <row r="159" spans="4:4" x14ac:dyDescent="0.2">
      <c r="D159" s="149"/>
    </row>
    <row r="160" spans="4:4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  <row r="4996" spans="4:4" x14ac:dyDescent="0.2">
      <c r="D4996" s="149"/>
    </row>
    <row r="4997" spans="4:4" x14ac:dyDescent="0.2">
      <c r="D4997" s="149"/>
    </row>
    <row r="4998" spans="4:4" x14ac:dyDescent="0.2">
      <c r="D4998" s="149"/>
    </row>
    <row r="4999" spans="4:4" x14ac:dyDescent="0.2">
      <c r="D4999" s="149"/>
    </row>
    <row r="5000" spans="4:4" x14ac:dyDescent="0.2">
      <c r="D5000" s="149"/>
    </row>
  </sheetData>
  <mergeCells count="12">
    <mergeCell ref="C119:G119"/>
    <mergeCell ref="A1:G1"/>
    <mergeCell ref="C2:G2"/>
    <mergeCell ref="C3:G3"/>
    <mergeCell ref="C4:G4"/>
    <mergeCell ref="C10:G10"/>
    <mergeCell ref="C50:G50"/>
    <mergeCell ref="C54:G54"/>
    <mergeCell ref="C65:G65"/>
    <mergeCell ref="C76:G76"/>
    <mergeCell ref="C88:G88"/>
    <mergeCell ref="C107:G10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Windows User</cp:lastModifiedBy>
  <cp:lastPrinted>2016-01-22T12:01:50Z</cp:lastPrinted>
  <dcterms:created xsi:type="dcterms:W3CDTF">2009-04-08T07:15:50Z</dcterms:created>
  <dcterms:modified xsi:type="dcterms:W3CDTF">2016-01-22T13:42:31Z</dcterms:modified>
</cp:coreProperties>
</file>